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2009г" sheetId="1" r:id="rId1"/>
    <sheet name="Исп. CНД" sheetId="2" r:id="rId2"/>
  </sheets>
  <definedNames/>
  <calcPr fullCalcOnLoad="1"/>
</workbook>
</file>

<file path=xl/sharedStrings.xml><?xml version="1.0" encoding="utf-8"?>
<sst xmlns="http://schemas.openxmlformats.org/spreadsheetml/2006/main" count="250" uniqueCount="202">
  <si>
    <t>КБК</t>
  </si>
  <si>
    <t>Наименование доходов</t>
  </si>
  <si>
    <t>Отклон. от кассов. плана года</t>
  </si>
  <si>
    <t xml:space="preserve"> 1 00 00000 00 0000 000</t>
  </si>
  <si>
    <t xml:space="preserve"> 1 01 00000 00 0000 000</t>
  </si>
  <si>
    <t>Налоги на прибыль, доходы</t>
  </si>
  <si>
    <t xml:space="preserve"> 1 01 02000 01 0000 110</t>
  </si>
  <si>
    <t>Налог на доходы  физических лиц</t>
  </si>
  <si>
    <t xml:space="preserve"> 1 01 02010 01 0000 110</t>
  </si>
  <si>
    <t xml:space="preserve"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</t>
  </si>
  <si>
    <t xml:space="preserve"> 1 01 02011 01 0000 110</t>
  </si>
  <si>
    <t xml:space="preserve">Налог на доходы физических лиц с доходов, полученных физическими лицами,  не являющимися налоговыми резидентами Российской Федерации в виде дивидендов от долевого участия в деятельности организаций </t>
  </si>
  <si>
    <t xml:space="preserve"> 1 01 02020 01 0000 110</t>
  </si>
  <si>
    <t xml:space="preserve">Налог на доходы физических лиц, облагаемых по налоговой ставке, установленной пунктом 1 статьи 224 Налогового кодекса Российской Федерации </t>
  </si>
  <si>
    <t>1 01 02021 01 0000 110</t>
  </si>
  <si>
    <t>1 01 02022 01 0000 110</t>
  </si>
  <si>
    <t xml:space="preserve">Налог на доходы физических лиц,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нотарисов </t>
  </si>
  <si>
    <t xml:space="preserve"> 1 01 02030 01 0000 110</t>
  </si>
  <si>
    <t>Налог на доходы  физических лиц, не являющихся налоговыми резидентами Российской Федерации</t>
  </si>
  <si>
    <t xml:space="preserve"> 1 01 02040 01 0000 110</t>
  </si>
  <si>
    <t xml:space="preserve">Налог на доходы  физических лиц с доходов , полученных в виде выигрышей  и призов в   проводимых конкурсах, играх и других мероприятиях целях рекламы товаров, работ и услуг, процентных доходов по квладам в банках, в виде материальной выгоды от экономии на процентах при получении заемных (кредитных) средств </t>
  </si>
  <si>
    <t>1 05 03000 00 0000 000</t>
  </si>
  <si>
    <t>Налоги на совокупный доход</t>
  </si>
  <si>
    <t>1 05 03000 01 0000 110</t>
  </si>
  <si>
    <t>Единый сельскохозяйственный налог</t>
  </si>
  <si>
    <t xml:space="preserve"> 1 06 0000 00 0 000 000</t>
  </si>
  <si>
    <t>Налоги на имущество</t>
  </si>
  <si>
    <t xml:space="preserve"> 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</si>
  <si>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</si>
  <si>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</si>
  <si>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</si>
  <si>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1 06 01040 02 0000 110</t>
  </si>
  <si>
    <t>Транспортный налог</t>
  </si>
  <si>
    <t>1 06 04012 02 0000 110</t>
  </si>
  <si>
    <t>Транспортный налог с физических лиц</t>
  </si>
  <si>
    <t xml:space="preserve"> 1 06 06000 00 0000 110</t>
  </si>
  <si>
    <t>Земельный налог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</si>
  <si>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</si>
  <si>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</si>
  <si>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</si>
  <si>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</si>
  <si>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1 11 00000 00 0000 000</t>
  </si>
  <si>
    <t xml:space="preserve">Доходы от использования имущества, находящегося в государственной и муниципальной собственности  </t>
  </si>
  <si>
    <t xml:space="preserve"> 1 11 05000 00 0000 120</t>
  </si>
  <si>
    <t>Доходы от сдачи в аренду имущества, находящегося в государственной и муниципальной собственности</t>
  </si>
  <si>
    <t xml:space="preserve"> 1 11 05010 00 0000 120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</si>
  <si>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 продажи права на заключения договоров аренды указанных земельных участков</t>
  </si>
  <si>
    <t xml:space="preserve"> 1 14 00000 00 0000 000</t>
  </si>
  <si>
    <t>Доходы от продажи материальных и нематериальных активов</t>
  </si>
  <si>
    <t xml:space="preserve">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</si>
  <si>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учреждений,а также земельных участков государственных и муниципальных предприятий, за исключением казенных)</t>
  </si>
  <si>
    <t xml:space="preserve"> 1 14 06010 00 0000 430</t>
  </si>
  <si>
    <t>Доходы от проджи земельных участков, государственная собственность на которые не разграничена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</si>
  <si>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</si>
  <si>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</si>
  <si>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1 17 00000 00 0000 000</t>
  </si>
  <si>
    <t>Прочие неналоговые доходы</t>
  </si>
  <si>
    <t>1 17 01050 05 0000 180</t>
  </si>
  <si>
    <t>Невыясненные поступления, зачисляемые в бюджет поселения</t>
  </si>
  <si>
    <t>1 17 05000 00 0000 180</t>
  </si>
  <si>
    <t>1 17 05050 10 0000 180</t>
  </si>
  <si>
    <t>Прочие неналоговые доходы бюджетов поселений</t>
  </si>
  <si>
    <t xml:space="preserve"> 2 02 00000 00 0000 000</t>
  </si>
  <si>
    <t xml:space="preserve"> 2 02 01000 00 0000 151</t>
  </si>
  <si>
    <t>Дотации от других бюджетов бюджетной системы Российской Федерации</t>
  </si>
  <si>
    <t>2 02 01001 10 0000 151</t>
  </si>
  <si>
    <t>2 02 04000 00 0000 151</t>
  </si>
  <si>
    <t>Субсидии от других бюджетов бюджетной системы Российской Федерации</t>
  </si>
  <si>
    <t xml:space="preserve">2 02 02999 00 0000 151 </t>
  </si>
  <si>
    <t>Прочие субсидии</t>
  </si>
  <si>
    <t>2 02 02999 10 0000 151</t>
  </si>
  <si>
    <t>Прочие субсидии бюджетам поселений</t>
  </si>
  <si>
    <t>2 02 02999 10 7018 151</t>
  </si>
  <si>
    <t>Субсидии бюджетам на приведение в нормативное состояние улично-дорожной сети и объектов благоустройства по ОЦП" "Модернизация объектов коммунальной инфраструктуры на 2006-2010 годы"</t>
  </si>
  <si>
    <t>2 02 02999 10 7028 151</t>
  </si>
  <si>
    <t>2 02 03000 00 0000 151</t>
  </si>
  <si>
    <t>Субвенции бюджетам субъектов Российской Федерации и муниципальных образований</t>
  </si>
  <si>
    <t xml:space="preserve"> 2 02 03034 10 0000 151</t>
  </si>
  <si>
    <t>Средства на обеспечение равной доступности услуг общественного транспорта отдельных категорий граждан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</si>
  <si>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</si>
  <si>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</si>
  <si>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</si>
  <si>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</si>
  <si>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</si>
  <si>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Прочие безвозмездные поступления</t>
  </si>
  <si>
    <t>Прочие безвозмездные поступления, зачисляемые в бюджет поселений</t>
  </si>
  <si>
    <t>ИТОГО ДОХОДОВ</t>
  </si>
  <si>
    <t>Налог на доходы физических лиц,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</si>
  <si>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</si>
  <si>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</si>
  <si>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</si>
  <si>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1 09 04000 00 0000 000</t>
  </si>
  <si>
    <t>1 09 04050 00 0000 110</t>
  </si>
  <si>
    <t>Земельный налог  (по обязательствам, возникшим до 1 января 2006года)</t>
  </si>
  <si>
    <t>Земельный налог  (по обязательствам, возникшим до 1 января 2006года), мобилизуемый на территориях поселений</t>
  </si>
  <si>
    <t>2 02 04014 00 0000 151</t>
  </si>
  <si>
    <t xml:space="preserve">2 02 04014 10 0000 151 </t>
  </si>
  <si>
    <t>Межбюджетные трансферты, передаваемые бюджетам поселений из бюджетов муниципальных районов на осуществление части пономочий по решению вопросов местного значения в соответствии с заключенными соглашениями</t>
  </si>
  <si>
    <t xml:space="preserve">Безвозмездные поступления от других бюджетов бюджетной системы Российской Федерации </t>
  </si>
  <si>
    <t xml:space="preserve">Безвозмездные поступления  </t>
  </si>
  <si>
    <t xml:space="preserve"> 2 00 00000 00 0000 000</t>
  </si>
  <si>
    <t>%   выпол. к году</t>
  </si>
  <si>
    <t xml:space="preserve">  план на 2009 г.</t>
  </si>
  <si>
    <t>2 07 05000 00 0000 180</t>
  </si>
  <si>
    <t>2 07 05000 10 0000 180</t>
  </si>
  <si>
    <t>Налоговые и неналоговые доходы</t>
  </si>
  <si>
    <t xml:space="preserve"> 1 01 02050 01 0000 110</t>
  </si>
  <si>
    <t xml:space="preserve"> 1 01 02060 01 0000 110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</si>
  <si>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 полученных на основании приобретения ипотечных сертификатов участия, выданных управляющим ипотечным покрытием до 1 января 2007 года</t>
  </si>
  <si>
    <t>Налог на доходы физических лиц с доходов, полученных физическими лицами, 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</si>
  <si>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(тыс. руб.)</t>
  </si>
  <si>
    <t>2 02 02102 00 0000 151</t>
  </si>
  <si>
    <t>2 02 02102 10 0000 151</t>
  </si>
  <si>
    <t>Субсидии на закупку автотранспортных средств и коммунальной техники</t>
  </si>
  <si>
    <t>Субсидии  бюджетам поселений на закупку автотранспортных средств и коммунальной техники</t>
  </si>
  <si>
    <t>Межбюджетные трансферты, передаваемые  муниципальными образованиями на осуществление части пономочий по решению вопросов местного значения в соответствии с заключенными соглашениями</t>
  </si>
  <si>
    <t>% выпол-нения</t>
  </si>
  <si>
    <t>ОПЕРАТИВНЫЕ ДАННЫЕ О ВЫПОЛНЕНИЕ ДОХОДНОЙ ЧАСТИ БЮДЖЕТА  ГОРОДА АЛЕКСАНДРОВА ЗА ЯНВАРЬ- ДЕКАБРЬ  2009 г.</t>
  </si>
  <si>
    <t>январь - декабрь 2009г.</t>
  </si>
  <si>
    <t>000 1 00 00000 00 0000 000</t>
  </si>
  <si>
    <t>000 1 01 00000 00 0000 000</t>
  </si>
  <si>
    <t>000 1 01 02000 01 0000 110</t>
  </si>
  <si>
    <t>000 1 01 02010 01 0000 110</t>
  </si>
  <si>
    <t>000 1 01 02011 01 0000 110</t>
  </si>
  <si>
    <t>000 1 01 02020 01 0000 110</t>
  </si>
  <si>
    <t>000 1 01 02021 01 0000 110</t>
  </si>
  <si>
    <t>000 1 01 02022 01 0000 110</t>
  </si>
  <si>
    <t>000 1 01 02030 01 0000 110</t>
  </si>
  <si>
    <t>000 1 01 02040 01 0000 110</t>
  </si>
  <si>
    <t>000 1 05 03000 01 0000 110</t>
  </si>
  <si>
    <t>000 1 06 01000 00 0000 110</t>
  </si>
  <si>
    <t>000 1 06 01030 10 0000 110</t>
  </si>
  <si>
    <t>000 1 06 04012 02 0000 110</t>
  </si>
  <si>
    <t>000 1 06 06000 00 0000 110</t>
  </si>
  <si>
    <t>000 1 06 06013 10 0000 110</t>
  </si>
  <si>
    <t>000 1 06 06023 10 0000 110</t>
  </si>
  <si>
    <t>000 1 09 00000 00 0000 000</t>
  </si>
  <si>
    <t>000 1 09 04050 00 0000 110</t>
  </si>
  <si>
    <t>000 1 09 04050 10 0000 110</t>
  </si>
  <si>
    <t>000 1 11 00000 00 0000 000</t>
  </si>
  <si>
    <t>000 1 11 05000 00 0000 120</t>
  </si>
  <si>
    <t>000 1 11 05010 00 0000 120</t>
  </si>
  <si>
    <t>000 1 14 00000 00 0000 000</t>
  </si>
  <si>
    <t>000 1 14 06000 00 0000 430</t>
  </si>
  <si>
    <t>000 1 14 06010 00 0000 430</t>
  </si>
  <si>
    <t>000 1 14 06014 10 0000 430</t>
  </si>
  <si>
    <t>000 1 17 00000 00 0000 000</t>
  </si>
  <si>
    <t>000 1 17 05000 00 0000 180</t>
  </si>
  <si>
    <t>000 1 17 05050 10 0000 180</t>
  </si>
  <si>
    <t>000 2 00 00000 00 0000 000</t>
  </si>
  <si>
    <t>000 2 02 00000 00 0000 000</t>
  </si>
  <si>
    <t>000 2 02 01000 00 0000 151</t>
  </si>
  <si>
    <t>000 2 02 01001 10 0000 151</t>
  </si>
  <si>
    <t>000 2 02 04000 00 0000 151</t>
  </si>
  <si>
    <t>000 2 02 02102 00 0000 151</t>
  </si>
  <si>
    <t>000 2 02 02102 10 0000 151</t>
  </si>
  <si>
    <t xml:space="preserve">000 2 02 02999 00 0000 151 </t>
  </si>
  <si>
    <t>000 2 02 02999 10 0000 151</t>
  </si>
  <si>
    <t>000 2 02 02999 10 7028 151</t>
  </si>
  <si>
    <t>000 2 02 03000 00 0000 151</t>
  </si>
  <si>
    <t>000 2 02 03034 10 0000 151</t>
  </si>
  <si>
    <t>000 2 02 04014 00 0000 151</t>
  </si>
  <si>
    <t xml:space="preserve">000 2 02 04014 10 0000 151 </t>
  </si>
  <si>
    <t>000 2 02 04999 00 0000 151</t>
  </si>
  <si>
    <t>000 2 02 04999 10 0000 151</t>
  </si>
  <si>
    <t>000 2 07 05000 10 0000 180</t>
  </si>
  <si>
    <t>Субсидии бюджетам поселений по областной целевой программе "Обеспечение территории Владимирской области документами территориального планирования (2006-2010годы)</t>
  </si>
  <si>
    <t>Дотации  бюджетам поселений на выравнивание уровня бюджетной обеспеченности</t>
  </si>
  <si>
    <t xml:space="preserve">факт </t>
  </si>
  <si>
    <r>
      <t xml:space="preserve">                      </t>
    </r>
    <r>
      <rPr>
        <sz val="10"/>
        <rFont val="Arial Cyr"/>
        <family val="0"/>
      </rPr>
      <t xml:space="preserve">                                                             Приложение № 1</t>
    </r>
  </si>
  <si>
    <t xml:space="preserve">                                                            к решению Совета народныхдепутатов</t>
  </si>
  <si>
    <t>Коды бюджетной классификации</t>
  </si>
  <si>
    <t>План на 2009 год</t>
  </si>
  <si>
    <t>Исполнено за 2009 год</t>
  </si>
  <si>
    <t>ИСПОЛНЕНИЕ БЮДЖЕТА МУНИЦИРАЛЬНОГО ОБРАЗОВАНИЯ ГОРОД АЛЕКСАНДРОВ ПО ДОХОДАМ ЗА 2009 ГОД</t>
  </si>
  <si>
    <t xml:space="preserve">Налог на доходы  физических лиц с доходов , полученных в виде выигрышей  и призов в   проводимых конкурсах, играх и других мероприятиях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</si>
  <si>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000 1 06 04000 02 0000 110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</si>
  <si>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</si>
  <si>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</si>
  <si>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000 1 06 06020 00 0000 110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</si>
  <si>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</t>
  </si>
  <si>
    <t>000 1 11 05010 10 0000 120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</si>
  <si>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имущества( за исключением имущества автономных учреждений, а также  имущества государственных и муниципальных унитарных предприятий, в том числе казенных)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</si>
  <si>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</si>
  <si>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</si>
  <si>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</si>
  <si>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</si>
  <si>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Дотации бюджетам субъектов Российской Федерации и муниципальных образований</t>
  </si>
  <si>
    <t>000 2 02 01001 00 0000 151</t>
  </si>
  <si>
    <t>Дотации   на выравнивание  бюджетной обеспеченности</t>
  </si>
  <si>
    <t>Дотации  бюджетам поселений на выравнивание  бюджетной обеспеченности</t>
  </si>
  <si>
    <t>000 2 02 02000 00 0000 151</t>
  </si>
  <si>
    <t>Субсидии бюджетам субъектов Российской Федерациии муниципальных образований (межбюджетные субсидии)</t>
  </si>
  <si>
    <t>Субсидии бюджетам на закупку автотранспортных средств и коммунальной техники</t>
  </si>
  <si>
    <t>000 2 02 03034 00 0000 151</t>
  </si>
  <si>
    <t>Субвенции бюджетам муниципальных образований на обеспечение равной доступности услуг общественного транспорта на территории соответствующего субъекта Российской Федерации для отделных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</si>
  <si>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 xml:space="preserve">Субвенции бюджетам поселений на обеспечение равной доступности услуг общественного транспорта на территории соответствующего субъекта Российской Федерации для отделных категорий граждан, оказание мер социальной поддержки которым относится к ведению Российской Федерации </t>
  </si>
  <si>
    <t>000 2 07 00000 00 0000 180</t>
  </si>
  <si>
    <t>000 1 05 00000 00 0000 000</t>
  </si>
  <si>
    <t>000 1 06 00000 00 0 000 000</t>
  </si>
  <si>
    <t>000 1 09 04000 00 0000 110</t>
  </si>
  <si>
    <t xml:space="preserve">                                                                                                   от 17.09.2010 г.  № 40             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</si>
</sst>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41">
    <font>
      <sz val="10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vertical="top"/>
    </xf>
    <xf numFmtId="172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1" fillId="0" borderId="0" xfId="0" applyFont="1" applyBorder="1" applyAlignment="1">
      <alignment horizontal="center" wrapText="1"/>
    </xf>
    <xf numFmtId="172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48">
      <selection activeCell="D62" sqref="D62"/>
    </sheetView>
  </sheetViews>
  <sheetFormatPr defaultColWidth="9.140625" defaultRowHeight="12.75"/>
  <cols>
    <col min="1" max="1" width="18.00390625" style="0" customWidth="1"/>
    <col min="2" max="2" width="40.421875" style="29" customWidth="1"/>
  </cols>
  <sheetData>
    <row r="1" spans="1:6" ht="36.75" customHeight="1">
      <c r="A1" s="34" t="s">
        <v>117</v>
      </c>
      <c r="B1" s="35"/>
      <c r="C1" s="35"/>
      <c r="D1" s="35"/>
      <c r="E1" s="35"/>
      <c r="F1" s="35"/>
    </row>
    <row r="2" spans="1:6" ht="12.75">
      <c r="A2" s="36" t="s">
        <v>0</v>
      </c>
      <c r="B2" s="36" t="s">
        <v>1</v>
      </c>
      <c r="C2" s="38" t="s">
        <v>118</v>
      </c>
      <c r="D2" s="39"/>
      <c r="E2" s="39"/>
      <c r="F2" s="39"/>
    </row>
    <row r="3" spans="1:6" ht="33.75">
      <c r="A3" s="37"/>
      <c r="B3" s="37"/>
      <c r="C3" s="1" t="s">
        <v>102</v>
      </c>
      <c r="D3" s="1" t="s">
        <v>168</v>
      </c>
      <c r="E3" s="1" t="s">
        <v>101</v>
      </c>
      <c r="F3" s="1" t="s">
        <v>2</v>
      </c>
    </row>
    <row r="4" spans="1:6" ht="12.75">
      <c r="A4" s="20" t="s">
        <v>3</v>
      </c>
      <c r="B4" s="20" t="s">
        <v>105</v>
      </c>
      <c r="C4" s="21">
        <f>SUM(C5,C16,C18,C26,C30,C33,C37)</f>
        <v>142343</v>
      </c>
      <c r="D4" s="21">
        <f>SUM(D5,D16,D18,D26,D30,D33,D37)</f>
        <v>118577.1</v>
      </c>
      <c r="E4" s="22">
        <f aca="true" t="shared" si="0" ref="E4:E35">D4/C4*100</f>
        <v>83.30378030531884</v>
      </c>
      <c r="F4" s="23">
        <f aca="true" t="shared" si="1" ref="F4:F51">D4-C4</f>
        <v>-23765.899999999994</v>
      </c>
    </row>
    <row r="5" spans="1:6" ht="12.75">
      <c r="A5" s="24" t="s">
        <v>4</v>
      </c>
      <c r="B5" s="24" t="s">
        <v>5</v>
      </c>
      <c r="C5" s="24">
        <f>SUM(C6)</f>
        <v>65480</v>
      </c>
      <c r="D5" s="24">
        <f>SUM(D6)</f>
        <v>47961.700000000004</v>
      </c>
      <c r="E5" s="22">
        <f t="shared" si="0"/>
        <v>73.24633475870496</v>
      </c>
      <c r="F5" s="23">
        <f t="shared" si="1"/>
        <v>-17518.299999999996</v>
      </c>
    </row>
    <row r="6" spans="1:6" ht="12.75">
      <c r="A6" s="20" t="s">
        <v>6</v>
      </c>
      <c r="B6" s="20" t="s">
        <v>7</v>
      </c>
      <c r="C6" s="20">
        <f>SUM(C7+C8+C9+C12+C13+C14+C15)</f>
        <v>65480</v>
      </c>
      <c r="D6" s="20">
        <f>SUM(D7+D8+D9+D12+D13+D14+D15)</f>
        <v>47961.700000000004</v>
      </c>
      <c r="E6" s="25">
        <f t="shared" si="0"/>
        <v>73.24633475870496</v>
      </c>
      <c r="F6" s="20">
        <f t="shared" si="1"/>
        <v>-17518.299999999996</v>
      </c>
    </row>
    <row r="7" spans="1:6" ht="56.25">
      <c r="A7" s="24" t="s">
        <v>8</v>
      </c>
      <c r="B7" s="6" t="s">
        <v>9</v>
      </c>
      <c r="C7" s="24">
        <v>270</v>
      </c>
      <c r="D7" s="24">
        <v>193.3</v>
      </c>
      <c r="E7" s="22">
        <f t="shared" si="0"/>
        <v>71.5925925925926</v>
      </c>
      <c r="F7" s="23">
        <f t="shared" si="1"/>
        <v>-76.69999999999999</v>
      </c>
    </row>
    <row r="8" spans="1:6" ht="56.25">
      <c r="A8" s="24" t="s">
        <v>10</v>
      </c>
      <c r="B8" s="6" t="s">
        <v>11</v>
      </c>
      <c r="C8" s="24">
        <v>76.5</v>
      </c>
      <c r="D8" s="24">
        <v>76.5</v>
      </c>
      <c r="E8" s="22">
        <f t="shared" si="0"/>
        <v>100</v>
      </c>
      <c r="F8" s="23">
        <f t="shared" si="1"/>
        <v>0</v>
      </c>
    </row>
    <row r="9" spans="1:6" ht="34.5" customHeight="1">
      <c r="A9" s="24" t="s">
        <v>12</v>
      </c>
      <c r="B9" s="6" t="s">
        <v>13</v>
      </c>
      <c r="C9" s="24">
        <f>SUM(C10:C11)</f>
        <v>63808.5</v>
      </c>
      <c r="D9" s="24">
        <f>SUM(D10:D11)</f>
        <v>47242.7</v>
      </c>
      <c r="E9" s="22">
        <f t="shared" si="0"/>
        <v>74.03825509140631</v>
      </c>
      <c r="F9" s="23">
        <f t="shared" si="1"/>
        <v>-16565.800000000003</v>
      </c>
    </row>
    <row r="10" spans="1:6" ht="67.5">
      <c r="A10" s="24" t="s">
        <v>14</v>
      </c>
      <c r="B10" s="6" t="s">
        <v>87</v>
      </c>
      <c r="C10" s="24">
        <v>63318.5</v>
      </c>
      <c r="D10" s="24">
        <v>46740.7</v>
      </c>
      <c r="E10" s="22">
        <f t="shared" si="0"/>
        <v>73.81839430814058</v>
      </c>
      <c r="F10" s="23">
        <f t="shared" si="1"/>
        <v>-16577.800000000003</v>
      </c>
    </row>
    <row r="11" spans="1:6" ht="67.5">
      <c r="A11" s="24" t="s">
        <v>15</v>
      </c>
      <c r="B11" s="6" t="s">
        <v>16</v>
      </c>
      <c r="C11" s="24">
        <v>490</v>
      </c>
      <c r="D11" s="24">
        <v>502</v>
      </c>
      <c r="E11" s="22">
        <f t="shared" si="0"/>
        <v>102.44897959183675</v>
      </c>
      <c r="F11" s="23">
        <f t="shared" si="1"/>
        <v>12</v>
      </c>
    </row>
    <row r="12" spans="1:6" ht="22.5">
      <c r="A12" s="24" t="s">
        <v>17</v>
      </c>
      <c r="B12" s="6" t="s">
        <v>18</v>
      </c>
      <c r="C12" s="24">
        <v>1300</v>
      </c>
      <c r="D12" s="24">
        <v>426.4</v>
      </c>
      <c r="E12" s="22">
        <f t="shared" si="0"/>
        <v>32.8</v>
      </c>
      <c r="F12" s="23">
        <f t="shared" si="1"/>
        <v>-873.6</v>
      </c>
    </row>
    <row r="13" spans="1:6" ht="78.75" customHeight="1">
      <c r="A13" s="24" t="s">
        <v>19</v>
      </c>
      <c r="B13" s="6" t="s">
        <v>20</v>
      </c>
      <c r="C13" s="24">
        <v>25</v>
      </c>
      <c r="D13" s="24">
        <v>22.8</v>
      </c>
      <c r="E13" s="22">
        <f t="shared" si="0"/>
        <v>91.2</v>
      </c>
      <c r="F13" s="23">
        <f t="shared" si="1"/>
        <v>-2.1999999999999993</v>
      </c>
    </row>
    <row r="14" spans="1:6" ht="90" customHeight="1">
      <c r="A14" s="24" t="s">
        <v>106</v>
      </c>
      <c r="B14" s="6" t="s">
        <v>108</v>
      </c>
      <c r="C14" s="24">
        <v>0</v>
      </c>
      <c r="D14" s="24">
        <v>0</v>
      </c>
      <c r="E14" s="22" t="e">
        <f t="shared" si="0"/>
        <v>#DIV/0!</v>
      </c>
      <c r="F14" s="23">
        <f t="shared" si="1"/>
        <v>0</v>
      </c>
    </row>
    <row r="15" spans="1:6" ht="67.5" customHeight="1">
      <c r="A15" s="24" t="s">
        <v>107</v>
      </c>
      <c r="B15" s="6" t="s">
        <v>109</v>
      </c>
      <c r="C15" s="24">
        <v>0</v>
      </c>
      <c r="D15" s="24">
        <v>0</v>
      </c>
      <c r="E15" s="22" t="e">
        <f t="shared" si="0"/>
        <v>#DIV/0!</v>
      </c>
      <c r="F15" s="23">
        <f t="shared" si="1"/>
        <v>0</v>
      </c>
    </row>
    <row r="16" spans="1:6" ht="12.75">
      <c r="A16" s="20" t="s">
        <v>21</v>
      </c>
      <c r="B16" s="7" t="s">
        <v>22</v>
      </c>
      <c r="C16" s="20">
        <f>SUM(C17)</f>
        <v>86</v>
      </c>
      <c r="D16" s="20">
        <f>SUM(D17)</f>
        <v>11.8</v>
      </c>
      <c r="E16" s="25">
        <f t="shared" si="0"/>
        <v>13.72093023255814</v>
      </c>
      <c r="F16" s="20">
        <f t="shared" si="1"/>
        <v>-74.2</v>
      </c>
    </row>
    <row r="17" spans="1:6" ht="12.75">
      <c r="A17" s="24" t="s">
        <v>23</v>
      </c>
      <c r="B17" s="6" t="s">
        <v>24</v>
      </c>
      <c r="C17" s="24">
        <v>86</v>
      </c>
      <c r="D17" s="24">
        <v>11.8</v>
      </c>
      <c r="E17" s="22">
        <f t="shared" si="0"/>
        <v>13.72093023255814</v>
      </c>
      <c r="F17" s="23">
        <f t="shared" si="1"/>
        <v>-74.2</v>
      </c>
    </row>
    <row r="18" spans="1:6" ht="12.75">
      <c r="A18" s="20" t="s">
        <v>25</v>
      </c>
      <c r="B18" s="20" t="s">
        <v>26</v>
      </c>
      <c r="C18" s="20">
        <f>SUM(C19,C21,C23)</f>
        <v>61257</v>
      </c>
      <c r="D18" s="20">
        <f>SUM(D19,D21,D23)</f>
        <v>55936.2</v>
      </c>
      <c r="E18" s="25">
        <f t="shared" si="0"/>
        <v>91.31397228071893</v>
      </c>
      <c r="F18" s="20">
        <f t="shared" si="1"/>
        <v>-5320.800000000003</v>
      </c>
    </row>
    <row r="19" spans="1:6" ht="12.75">
      <c r="A19" s="24" t="s">
        <v>27</v>
      </c>
      <c r="B19" s="24" t="s">
        <v>28</v>
      </c>
      <c r="C19" s="24">
        <f>SUM(C20:C20)</f>
        <v>3130</v>
      </c>
      <c r="D19" s="24">
        <f>SUM(D20:D20)</f>
        <v>3183.7</v>
      </c>
      <c r="E19" s="22">
        <f t="shared" si="0"/>
        <v>101.71565495207666</v>
      </c>
      <c r="F19" s="23">
        <f t="shared" si="1"/>
        <v>53.69999999999982</v>
      </c>
    </row>
    <row r="20" spans="1:6" ht="45">
      <c r="A20" s="24" t="s">
        <v>29</v>
      </c>
      <c r="B20" s="8" t="s">
        <v>30</v>
      </c>
      <c r="C20" s="24">
        <v>3130</v>
      </c>
      <c r="D20" s="24">
        <v>3183.7</v>
      </c>
      <c r="E20" s="22">
        <f t="shared" si="0"/>
        <v>101.71565495207666</v>
      </c>
      <c r="F20" s="23">
        <f t="shared" si="1"/>
        <v>53.69999999999982</v>
      </c>
    </row>
    <row r="21" spans="1:6" ht="12.75">
      <c r="A21" s="24" t="s">
        <v>31</v>
      </c>
      <c r="B21" s="6" t="s">
        <v>32</v>
      </c>
      <c r="C21" s="24">
        <f>SUM(C22)</f>
        <v>19327</v>
      </c>
      <c r="D21" s="24">
        <f>SUM(D22)</f>
        <v>14093.9</v>
      </c>
      <c r="E21" s="22">
        <f t="shared" si="0"/>
        <v>72.92337144926786</v>
      </c>
      <c r="F21" s="23">
        <f t="shared" si="1"/>
        <v>-5233.1</v>
      </c>
    </row>
    <row r="22" spans="1:6" ht="12.75">
      <c r="A22" s="24" t="s">
        <v>33</v>
      </c>
      <c r="B22" s="6" t="s">
        <v>34</v>
      </c>
      <c r="C22" s="24">
        <v>19327</v>
      </c>
      <c r="D22" s="24">
        <v>14093.9</v>
      </c>
      <c r="E22" s="22">
        <f t="shared" si="0"/>
        <v>72.92337144926786</v>
      </c>
      <c r="F22" s="23">
        <f t="shared" si="1"/>
        <v>-5233.1</v>
      </c>
    </row>
    <row r="23" spans="1:6" ht="12.75">
      <c r="A23" s="24" t="s">
        <v>35</v>
      </c>
      <c r="B23" s="24" t="s">
        <v>36</v>
      </c>
      <c r="C23" s="24">
        <f>SUM(C24:C25)</f>
        <v>38800</v>
      </c>
      <c r="D23" s="24">
        <f>SUM(D24:D25)</f>
        <v>38658.6</v>
      </c>
      <c r="E23" s="22">
        <f t="shared" si="0"/>
        <v>99.63556701030927</v>
      </c>
      <c r="F23" s="23">
        <f t="shared" si="1"/>
        <v>-141.40000000000146</v>
      </c>
    </row>
    <row r="24" spans="1:6" ht="67.5">
      <c r="A24" s="24" t="s">
        <v>37</v>
      </c>
      <c r="B24" s="8" t="s">
        <v>38</v>
      </c>
      <c r="C24" s="24">
        <v>3830</v>
      </c>
      <c r="D24" s="24">
        <v>3911</v>
      </c>
      <c r="E24" s="22">
        <f t="shared" si="0"/>
        <v>102.11488250652741</v>
      </c>
      <c r="F24" s="23">
        <f t="shared" si="1"/>
        <v>81</v>
      </c>
    </row>
    <row r="25" spans="1:6" ht="67.5">
      <c r="A25" s="24" t="s">
        <v>39</v>
      </c>
      <c r="B25" s="8" t="s">
        <v>40</v>
      </c>
      <c r="C25" s="24">
        <v>34970</v>
      </c>
      <c r="D25" s="24">
        <v>34747.6</v>
      </c>
      <c r="E25" s="22">
        <f t="shared" si="0"/>
        <v>99.36402630826422</v>
      </c>
      <c r="F25" s="23">
        <f t="shared" si="1"/>
        <v>-222.40000000000146</v>
      </c>
    </row>
    <row r="26" spans="1:6" ht="21" customHeight="1">
      <c r="A26" s="23" t="s">
        <v>89</v>
      </c>
      <c r="B26" s="7" t="s">
        <v>90</v>
      </c>
      <c r="C26" s="23">
        <f aca="true" t="shared" si="2" ref="C26:D28">SUM(C27)</f>
        <v>55</v>
      </c>
      <c r="D26" s="23">
        <f t="shared" si="2"/>
        <v>55.2</v>
      </c>
      <c r="E26" s="22">
        <f t="shared" si="0"/>
        <v>100.36363636363636</v>
      </c>
      <c r="F26" s="23">
        <f t="shared" si="1"/>
        <v>0.20000000000000284</v>
      </c>
    </row>
    <row r="27" spans="1:6" ht="12.75">
      <c r="A27" s="24" t="s">
        <v>91</v>
      </c>
      <c r="B27" s="8" t="s">
        <v>26</v>
      </c>
      <c r="C27" s="24">
        <f t="shared" si="2"/>
        <v>55</v>
      </c>
      <c r="D27" s="24">
        <f t="shared" si="2"/>
        <v>55.2</v>
      </c>
      <c r="E27" s="22">
        <f t="shared" si="0"/>
        <v>100.36363636363636</v>
      </c>
      <c r="F27" s="23">
        <f t="shared" si="1"/>
        <v>0.20000000000000284</v>
      </c>
    </row>
    <row r="28" spans="1:6" ht="22.5">
      <c r="A28" s="24" t="s">
        <v>92</v>
      </c>
      <c r="B28" s="8" t="s">
        <v>93</v>
      </c>
      <c r="C28" s="24">
        <f t="shared" si="2"/>
        <v>55</v>
      </c>
      <c r="D28" s="24">
        <f t="shared" si="2"/>
        <v>55.2</v>
      </c>
      <c r="E28" s="22">
        <f t="shared" si="0"/>
        <v>100.36363636363636</v>
      </c>
      <c r="F28" s="23">
        <f t="shared" si="1"/>
        <v>0.20000000000000284</v>
      </c>
    </row>
    <row r="29" spans="1:6" ht="33.75">
      <c r="A29" s="24" t="s">
        <v>88</v>
      </c>
      <c r="B29" s="8" t="s">
        <v>94</v>
      </c>
      <c r="C29" s="24">
        <v>55</v>
      </c>
      <c r="D29" s="24">
        <v>55.2</v>
      </c>
      <c r="E29" s="22">
        <f t="shared" si="0"/>
        <v>100.36363636363636</v>
      </c>
      <c r="F29" s="23">
        <f t="shared" si="1"/>
        <v>0.20000000000000284</v>
      </c>
    </row>
    <row r="30" spans="1:6" ht="33.75">
      <c r="A30" s="20" t="s">
        <v>41</v>
      </c>
      <c r="B30" s="7" t="s">
        <v>42</v>
      </c>
      <c r="C30" s="20">
        <f>SUM(C31)</f>
        <v>6921</v>
      </c>
      <c r="D30" s="20">
        <f>SUM(D31)</f>
        <v>6991.4</v>
      </c>
      <c r="E30" s="25">
        <f t="shared" si="0"/>
        <v>101.017194047103</v>
      </c>
      <c r="F30" s="20">
        <f t="shared" si="1"/>
        <v>70.39999999999964</v>
      </c>
    </row>
    <row r="31" spans="1:6" ht="21.75" customHeight="1">
      <c r="A31" s="19" t="s">
        <v>43</v>
      </c>
      <c r="B31" s="8" t="s">
        <v>44</v>
      </c>
      <c r="C31" s="19">
        <f>SUM(C32)</f>
        <v>6921</v>
      </c>
      <c r="D31" s="19">
        <f>SUM(D32)</f>
        <v>6991.4</v>
      </c>
      <c r="E31" s="26">
        <f t="shared" si="0"/>
        <v>101.017194047103</v>
      </c>
      <c r="F31" s="19">
        <f t="shared" si="1"/>
        <v>70.39999999999964</v>
      </c>
    </row>
    <row r="32" spans="1:6" ht="56.25">
      <c r="A32" s="24" t="s">
        <v>45</v>
      </c>
      <c r="B32" s="6" t="s">
        <v>46</v>
      </c>
      <c r="C32" s="24">
        <v>6921</v>
      </c>
      <c r="D32" s="24">
        <v>6991.4</v>
      </c>
      <c r="E32" s="22">
        <f t="shared" si="0"/>
        <v>101.017194047103</v>
      </c>
      <c r="F32" s="23">
        <f t="shared" si="1"/>
        <v>70.39999999999964</v>
      </c>
    </row>
    <row r="33" spans="1:6" ht="22.5">
      <c r="A33" s="20" t="s">
        <v>47</v>
      </c>
      <c r="B33" s="7" t="s">
        <v>48</v>
      </c>
      <c r="C33" s="20">
        <f>SUM(C34:C34)</f>
        <v>8383</v>
      </c>
      <c r="D33" s="20">
        <f>SUM(D34:D34)</f>
        <v>7438.2</v>
      </c>
      <c r="E33" s="25">
        <f t="shared" si="0"/>
        <v>88.72957175235595</v>
      </c>
      <c r="F33" s="20">
        <f t="shared" si="1"/>
        <v>-944.8000000000002</v>
      </c>
    </row>
    <row r="34" spans="1:6" ht="78.75">
      <c r="A34" s="24" t="s">
        <v>49</v>
      </c>
      <c r="B34" s="10" t="s">
        <v>50</v>
      </c>
      <c r="C34" s="24">
        <f>SUM(C35)</f>
        <v>8383</v>
      </c>
      <c r="D34" s="24">
        <f>SUM(D35)</f>
        <v>7438.2</v>
      </c>
      <c r="E34" s="22">
        <f t="shared" si="0"/>
        <v>88.72957175235595</v>
      </c>
      <c r="F34" s="23">
        <f t="shared" si="1"/>
        <v>-944.8000000000002</v>
      </c>
    </row>
    <row r="35" spans="1:6" ht="33.75">
      <c r="A35" s="24" t="s">
        <v>51</v>
      </c>
      <c r="B35" s="10" t="s">
        <v>52</v>
      </c>
      <c r="C35" s="24">
        <f>SUM(C36)</f>
        <v>8383</v>
      </c>
      <c r="D35" s="24">
        <f>SUM(D36)</f>
        <v>7438.2</v>
      </c>
      <c r="E35" s="22">
        <f t="shared" si="0"/>
        <v>88.72957175235595</v>
      </c>
      <c r="F35" s="23">
        <f t="shared" si="1"/>
        <v>-944.8000000000002</v>
      </c>
    </row>
    <row r="36" spans="1:6" ht="45">
      <c r="A36" s="24" t="s">
        <v>53</v>
      </c>
      <c r="B36" s="10" t="s">
        <v>54</v>
      </c>
      <c r="C36" s="24">
        <v>8383</v>
      </c>
      <c r="D36" s="24">
        <v>7438.2</v>
      </c>
      <c r="E36" s="22">
        <f aca="true" t="shared" si="3" ref="E36:E61">D36/C36*100</f>
        <v>88.72957175235595</v>
      </c>
      <c r="F36" s="23">
        <f t="shared" si="1"/>
        <v>-944.8000000000002</v>
      </c>
    </row>
    <row r="37" spans="1:6" ht="12.75">
      <c r="A37" s="20" t="s">
        <v>55</v>
      </c>
      <c r="B37" s="7" t="s">
        <v>56</v>
      </c>
      <c r="C37" s="20">
        <f>SUM(C38:C39)</f>
        <v>161</v>
      </c>
      <c r="D37" s="20">
        <f>SUM(D38:D39)</f>
        <v>182.6</v>
      </c>
      <c r="E37" s="25">
        <f t="shared" si="3"/>
        <v>113.41614906832298</v>
      </c>
      <c r="F37" s="20">
        <f t="shared" si="1"/>
        <v>21.599999999999994</v>
      </c>
    </row>
    <row r="38" spans="1:6" ht="22.5">
      <c r="A38" s="24" t="s">
        <v>57</v>
      </c>
      <c r="B38" s="6" t="s">
        <v>58</v>
      </c>
      <c r="C38" s="24">
        <v>0</v>
      </c>
      <c r="D38" s="24">
        <v>0</v>
      </c>
      <c r="E38" s="22" t="e">
        <f t="shared" si="3"/>
        <v>#DIV/0!</v>
      </c>
      <c r="F38" s="23">
        <f t="shared" si="1"/>
        <v>0</v>
      </c>
    </row>
    <row r="39" spans="1:6" ht="12.75">
      <c r="A39" s="24" t="s">
        <v>59</v>
      </c>
      <c r="B39" s="6" t="s">
        <v>56</v>
      </c>
      <c r="C39" s="24">
        <f>SUM(C40)</f>
        <v>161</v>
      </c>
      <c r="D39" s="24">
        <f>D40</f>
        <v>182.6</v>
      </c>
      <c r="E39" s="22">
        <f t="shared" si="3"/>
        <v>113.41614906832298</v>
      </c>
      <c r="F39" s="23">
        <f t="shared" si="1"/>
        <v>21.599999999999994</v>
      </c>
    </row>
    <row r="40" spans="1:6" ht="12.75">
      <c r="A40" s="24" t="s">
        <v>60</v>
      </c>
      <c r="B40" s="6" t="s">
        <v>61</v>
      </c>
      <c r="C40" s="24">
        <v>161</v>
      </c>
      <c r="D40" s="24">
        <v>182.6</v>
      </c>
      <c r="E40" s="22">
        <f t="shared" si="3"/>
        <v>113.41614906832298</v>
      </c>
      <c r="F40" s="23">
        <f t="shared" si="1"/>
        <v>21.599999999999994</v>
      </c>
    </row>
    <row r="41" spans="1:6" ht="12.75">
      <c r="A41" s="20" t="s">
        <v>100</v>
      </c>
      <c r="B41" s="7" t="s">
        <v>99</v>
      </c>
      <c r="C41" s="20">
        <f>SUM(C42,C59)</f>
        <v>148705.423</v>
      </c>
      <c r="D41" s="20">
        <f>SUM(D42,D59)</f>
        <v>148555.26299999998</v>
      </c>
      <c r="E41" s="22">
        <f t="shared" si="3"/>
        <v>99.89902183997685</v>
      </c>
      <c r="F41" s="23">
        <f t="shared" si="1"/>
        <v>-150.1600000000326</v>
      </c>
    </row>
    <row r="42" spans="1:6" ht="33.75">
      <c r="A42" s="20" t="s">
        <v>62</v>
      </c>
      <c r="B42" s="7" t="s">
        <v>98</v>
      </c>
      <c r="C42" s="27">
        <f>SUM(C43,C45,C52,C54)</f>
        <v>147062.12300000002</v>
      </c>
      <c r="D42" s="20">
        <f>SUM(D43,D45,D52,D54)</f>
        <v>146884.963</v>
      </c>
      <c r="E42" s="22">
        <f t="shared" si="3"/>
        <v>99.87953390282553</v>
      </c>
      <c r="F42" s="23">
        <f t="shared" si="1"/>
        <v>-177.1600000000326</v>
      </c>
    </row>
    <row r="43" spans="1:6" ht="22.5">
      <c r="A43" s="20" t="s">
        <v>63</v>
      </c>
      <c r="B43" s="7" t="s">
        <v>64</v>
      </c>
      <c r="C43" s="20">
        <f>SUM(C44:C44)</f>
        <v>17879</v>
      </c>
      <c r="D43" s="20">
        <f>SUM(D44:D44)</f>
        <v>17879</v>
      </c>
      <c r="E43" s="25">
        <f t="shared" si="3"/>
        <v>100</v>
      </c>
      <c r="F43" s="20">
        <f t="shared" si="1"/>
        <v>0</v>
      </c>
    </row>
    <row r="44" spans="1:6" ht="22.5">
      <c r="A44" s="24" t="s">
        <v>65</v>
      </c>
      <c r="B44" s="6" t="s">
        <v>167</v>
      </c>
      <c r="C44" s="24">
        <v>17879</v>
      </c>
      <c r="D44" s="24">
        <v>17879</v>
      </c>
      <c r="E44" s="22">
        <f t="shared" si="3"/>
        <v>100</v>
      </c>
      <c r="F44" s="23">
        <f t="shared" si="1"/>
        <v>0</v>
      </c>
    </row>
    <row r="45" spans="1:6" ht="22.5">
      <c r="A45" s="20" t="s">
        <v>66</v>
      </c>
      <c r="B45" s="7" t="s">
        <v>67</v>
      </c>
      <c r="C45" s="20">
        <f>SUM(C46,C48)</f>
        <v>24395.8</v>
      </c>
      <c r="D45" s="20">
        <f>SUM(D46,D48)</f>
        <v>24220.8</v>
      </c>
      <c r="E45" s="22">
        <f t="shared" si="3"/>
        <v>99.28266340927536</v>
      </c>
      <c r="F45" s="23">
        <f t="shared" si="1"/>
        <v>-175</v>
      </c>
    </row>
    <row r="46" spans="1:6" ht="22.5">
      <c r="A46" s="19" t="s">
        <v>111</v>
      </c>
      <c r="B46" s="8" t="s">
        <v>113</v>
      </c>
      <c r="C46" s="19">
        <f>SUM(C47)</f>
        <v>23595.8</v>
      </c>
      <c r="D46" s="19">
        <f>SUM(D47)</f>
        <v>23595.8</v>
      </c>
      <c r="E46" s="22">
        <f t="shared" si="3"/>
        <v>100</v>
      </c>
      <c r="F46" s="23">
        <f t="shared" si="1"/>
        <v>0</v>
      </c>
    </row>
    <row r="47" spans="1:6" ht="21" customHeight="1">
      <c r="A47" s="19" t="s">
        <v>112</v>
      </c>
      <c r="B47" s="8" t="s">
        <v>114</v>
      </c>
      <c r="C47" s="19">
        <v>23595.8</v>
      </c>
      <c r="D47" s="19">
        <v>23595.8</v>
      </c>
      <c r="E47" s="22">
        <f t="shared" si="3"/>
        <v>100</v>
      </c>
      <c r="F47" s="23">
        <f t="shared" si="1"/>
        <v>0</v>
      </c>
    </row>
    <row r="48" spans="1:6" ht="12.75">
      <c r="A48" s="24" t="s">
        <v>68</v>
      </c>
      <c r="B48" s="6" t="s">
        <v>69</v>
      </c>
      <c r="C48" s="24">
        <f>SUM(C49)</f>
        <v>800</v>
      </c>
      <c r="D48" s="24">
        <f>SUM(D49)</f>
        <v>625</v>
      </c>
      <c r="E48" s="22">
        <f t="shared" si="3"/>
        <v>78.125</v>
      </c>
      <c r="F48" s="23">
        <f t="shared" si="1"/>
        <v>-175</v>
      </c>
    </row>
    <row r="49" spans="1:6" ht="12.75">
      <c r="A49" s="24" t="s">
        <v>70</v>
      </c>
      <c r="B49" s="6" t="s">
        <v>71</v>
      </c>
      <c r="C49" s="24">
        <f>SUM(C50:C51)</f>
        <v>800</v>
      </c>
      <c r="D49" s="24">
        <f>SUM(D50:D51)</f>
        <v>625</v>
      </c>
      <c r="E49" s="22">
        <f t="shared" si="3"/>
        <v>78.125</v>
      </c>
      <c r="F49" s="23">
        <f t="shared" si="1"/>
        <v>-175</v>
      </c>
    </row>
    <row r="50" spans="1:6" ht="45">
      <c r="A50" s="19" t="s">
        <v>72</v>
      </c>
      <c r="B50" s="8" t="s">
        <v>73</v>
      </c>
      <c r="C50" s="24">
        <v>0</v>
      </c>
      <c r="D50" s="28">
        <v>0</v>
      </c>
      <c r="E50" s="22" t="e">
        <f t="shared" si="3"/>
        <v>#DIV/0!</v>
      </c>
      <c r="F50" s="23">
        <f t="shared" si="1"/>
        <v>0</v>
      </c>
    </row>
    <row r="51" spans="1:6" ht="45">
      <c r="A51" s="19" t="s">
        <v>74</v>
      </c>
      <c r="B51" s="8" t="s">
        <v>166</v>
      </c>
      <c r="C51" s="24">
        <v>800</v>
      </c>
      <c r="D51" s="28">
        <v>625</v>
      </c>
      <c r="E51" s="22">
        <f t="shared" si="3"/>
        <v>78.125</v>
      </c>
      <c r="F51" s="23">
        <f t="shared" si="1"/>
        <v>-175</v>
      </c>
    </row>
    <row r="52" spans="1:6" ht="23.25" customHeight="1">
      <c r="A52" s="13" t="s">
        <v>75</v>
      </c>
      <c r="B52" s="14" t="s">
        <v>76</v>
      </c>
      <c r="C52" s="23">
        <f>SUM(C53)</f>
        <v>4483</v>
      </c>
      <c r="D52" s="23">
        <f>SUM(D53)</f>
        <v>4482.916</v>
      </c>
      <c r="E52" s="22">
        <f t="shared" si="3"/>
        <v>99.99812625474014</v>
      </c>
      <c r="F52" s="23">
        <f>SUM(F53)</f>
        <v>-0.08399999999983265</v>
      </c>
    </row>
    <row r="53" spans="1:6" ht="33.75">
      <c r="A53" s="15" t="s">
        <v>77</v>
      </c>
      <c r="B53" s="8" t="s">
        <v>78</v>
      </c>
      <c r="C53" s="19">
        <v>4483</v>
      </c>
      <c r="D53" s="19">
        <v>4482.916</v>
      </c>
      <c r="E53" s="25">
        <f t="shared" si="3"/>
        <v>99.99812625474014</v>
      </c>
      <c r="F53" s="20">
        <f aca="true" t="shared" si="4" ref="F53:F61">D53-C53</f>
        <v>-0.08399999999983265</v>
      </c>
    </row>
    <row r="54" spans="1:6" ht="12.75">
      <c r="A54" s="13" t="s">
        <v>66</v>
      </c>
      <c r="B54" s="7" t="s">
        <v>79</v>
      </c>
      <c r="C54" s="20">
        <f>SUM(C55,C57)</f>
        <v>100304.323</v>
      </c>
      <c r="D54" s="27">
        <f>SUM(D55,D57)</f>
        <v>100302.247</v>
      </c>
      <c r="E54" s="25">
        <f t="shared" si="3"/>
        <v>99.99793029857746</v>
      </c>
      <c r="F54" s="20">
        <f t="shared" si="4"/>
        <v>-2.0760000000009313</v>
      </c>
    </row>
    <row r="55" spans="1:6" ht="56.25">
      <c r="A55" s="13" t="s">
        <v>95</v>
      </c>
      <c r="B55" s="8" t="s">
        <v>115</v>
      </c>
      <c r="C55" s="20">
        <f>SUM(C56)</f>
        <v>40003.023</v>
      </c>
      <c r="D55" s="20">
        <f>SUM(D56)</f>
        <v>40000.947</v>
      </c>
      <c r="E55" s="25">
        <f t="shared" si="3"/>
        <v>99.9948103922046</v>
      </c>
      <c r="F55" s="20">
        <f t="shared" si="4"/>
        <v>-2.0760000000009313</v>
      </c>
    </row>
    <row r="56" spans="1:6" ht="56.25">
      <c r="A56" s="13" t="s">
        <v>96</v>
      </c>
      <c r="B56" s="8" t="s">
        <v>97</v>
      </c>
      <c r="C56" s="19">
        <v>40003.023</v>
      </c>
      <c r="D56" s="19">
        <v>40000.947</v>
      </c>
      <c r="E56" s="26">
        <f t="shared" si="3"/>
        <v>99.9948103922046</v>
      </c>
      <c r="F56" s="19">
        <f t="shared" si="4"/>
        <v>-2.0760000000009313</v>
      </c>
    </row>
    <row r="57" spans="1:6" ht="22.5">
      <c r="A57" s="13" t="s">
        <v>80</v>
      </c>
      <c r="B57" s="7" t="s">
        <v>81</v>
      </c>
      <c r="C57" s="20">
        <f>SUM(C58)</f>
        <v>60301.3</v>
      </c>
      <c r="D57" s="20">
        <f>SUM(D58)</f>
        <v>60301.3</v>
      </c>
      <c r="E57" s="25">
        <f t="shared" si="3"/>
        <v>100</v>
      </c>
      <c r="F57" s="20">
        <f t="shared" si="4"/>
        <v>0</v>
      </c>
    </row>
    <row r="58" spans="1:6" ht="22.5">
      <c r="A58" s="15" t="s">
        <v>82</v>
      </c>
      <c r="B58" s="8" t="s">
        <v>83</v>
      </c>
      <c r="C58" s="19">
        <v>60301.3</v>
      </c>
      <c r="D58" s="19">
        <v>60301.3</v>
      </c>
      <c r="E58" s="25">
        <f t="shared" si="3"/>
        <v>100</v>
      </c>
      <c r="F58" s="20">
        <f t="shared" si="4"/>
        <v>0</v>
      </c>
    </row>
    <row r="59" spans="1:6" ht="12.75">
      <c r="A59" s="20" t="s">
        <v>103</v>
      </c>
      <c r="B59" s="7" t="s">
        <v>84</v>
      </c>
      <c r="C59" s="20">
        <f>SUM(C60)</f>
        <v>1643.3</v>
      </c>
      <c r="D59" s="20">
        <f>SUM(D60)</f>
        <v>1670.3</v>
      </c>
      <c r="E59" s="25">
        <f t="shared" si="3"/>
        <v>101.64303535568673</v>
      </c>
      <c r="F59" s="20">
        <f t="shared" si="4"/>
        <v>27</v>
      </c>
    </row>
    <row r="60" spans="1:6" ht="22.5">
      <c r="A60" s="19" t="s">
        <v>104</v>
      </c>
      <c r="B60" s="8" t="s">
        <v>85</v>
      </c>
      <c r="C60" s="19">
        <v>1643.3</v>
      </c>
      <c r="D60" s="19">
        <v>1670.3</v>
      </c>
      <c r="E60" s="25">
        <f t="shared" si="3"/>
        <v>101.64303535568673</v>
      </c>
      <c r="F60" s="20">
        <f t="shared" si="4"/>
        <v>27</v>
      </c>
    </row>
    <row r="61" spans="1:6" ht="12.75">
      <c r="A61" s="20"/>
      <c r="B61" s="20" t="s">
        <v>86</v>
      </c>
      <c r="C61" s="27">
        <f>SUM(C4,C41)</f>
        <v>291048.423</v>
      </c>
      <c r="D61" s="25">
        <f>SUM(D4,D41)</f>
        <v>267132.363</v>
      </c>
      <c r="E61" s="25">
        <f t="shared" si="3"/>
        <v>91.78279004109223</v>
      </c>
      <c r="F61" s="20">
        <f t="shared" si="4"/>
        <v>-23916.059999999998</v>
      </c>
    </row>
  </sheetData>
  <sheetProtection/>
  <mergeCells count="4">
    <mergeCell ref="A1:F1"/>
    <mergeCell ref="A2:A3"/>
    <mergeCell ref="B2:B3"/>
    <mergeCell ref="C2:F2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portrait" paperSize="9" r:id="rId1"/>
  <ignoredErrors>
    <ignoredError sqref="C9:D9" formulaRange="1"/>
    <ignoredError sqref="E14:E15 E50 E38" evalError="1"/>
    <ignoredError sqref="E52:F5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PageLayoutView="0" workbookViewId="0" topLeftCell="A1">
      <selection activeCell="A5" sqref="A5:E6"/>
    </sheetView>
  </sheetViews>
  <sheetFormatPr defaultColWidth="9.140625" defaultRowHeight="12.75"/>
  <cols>
    <col min="1" max="1" width="21.28125" style="0" customWidth="1"/>
    <col min="2" max="2" width="38.28125" style="0" customWidth="1"/>
    <col min="3" max="3" width="9.57421875" style="0" customWidth="1"/>
    <col min="4" max="4" width="7.28125" style="0" customWidth="1"/>
    <col min="5" max="5" width="7.00390625" style="0" customWidth="1"/>
  </cols>
  <sheetData>
    <row r="1" spans="1:5" ht="12.75">
      <c r="A1" s="40" t="s">
        <v>169</v>
      </c>
      <c r="B1" s="41"/>
      <c r="C1" s="41"/>
      <c r="D1" s="41"/>
      <c r="E1" s="41"/>
    </row>
    <row r="2" spans="1:5" ht="12.75">
      <c r="A2" s="42" t="s">
        <v>170</v>
      </c>
      <c r="B2" s="42"/>
      <c r="C2" s="42"/>
      <c r="D2" s="42"/>
      <c r="E2" s="42"/>
    </row>
    <row r="3" spans="1:5" ht="12.75">
      <c r="A3" s="43" t="s">
        <v>201</v>
      </c>
      <c r="B3" s="43"/>
      <c r="C3" s="43"/>
      <c r="D3" s="43"/>
      <c r="E3" s="43"/>
    </row>
    <row r="4" spans="1:5" ht="12.75">
      <c r="A4" s="42"/>
      <c r="B4" s="42"/>
      <c r="C4" s="42"/>
      <c r="D4" s="42"/>
      <c r="E4" s="42"/>
    </row>
    <row r="5" spans="1:5" ht="12.75">
      <c r="A5" s="40" t="s">
        <v>174</v>
      </c>
      <c r="B5" s="40"/>
      <c r="C5" s="40"/>
      <c r="D5" s="40"/>
      <c r="E5" s="40"/>
    </row>
    <row r="6" spans="1:5" ht="12.75">
      <c r="A6" s="40"/>
      <c r="B6" s="40"/>
      <c r="C6" s="40"/>
      <c r="D6" s="40"/>
      <c r="E6" s="40"/>
    </row>
    <row r="7" spans="1:5" ht="12.75">
      <c r="A7" s="17"/>
      <c r="B7" s="17"/>
      <c r="C7" s="17"/>
      <c r="D7" s="44" t="s">
        <v>110</v>
      </c>
      <c r="E7" s="44"/>
    </row>
    <row r="8" spans="1:5" ht="12.75">
      <c r="A8" s="36" t="s">
        <v>171</v>
      </c>
      <c r="B8" s="36" t="s">
        <v>1</v>
      </c>
      <c r="C8" s="36" t="s">
        <v>172</v>
      </c>
      <c r="D8" s="36" t="s">
        <v>173</v>
      </c>
      <c r="E8" s="36" t="s">
        <v>116</v>
      </c>
    </row>
    <row r="9" spans="1:5" ht="27.75" customHeight="1">
      <c r="A9" s="37"/>
      <c r="B9" s="37"/>
      <c r="C9" s="45"/>
      <c r="D9" s="45"/>
      <c r="E9" s="45"/>
    </row>
    <row r="10" spans="1:5" ht="12.75">
      <c r="A10" s="2" t="s">
        <v>119</v>
      </c>
      <c r="B10" s="2" t="s">
        <v>105</v>
      </c>
      <c r="C10" s="3">
        <f>SUM(C12+C20+C22+C32+C36+C40+C44)</f>
        <v>142343</v>
      </c>
      <c r="D10" s="3">
        <f>SUM(D12+D20+D22+D32+D36+D40+D44)</f>
        <v>118577.1</v>
      </c>
      <c r="E10" s="18">
        <f>D10/C10*100</f>
        <v>83.30378030531884</v>
      </c>
    </row>
    <row r="11" spans="1:5" ht="12.75">
      <c r="A11" s="5" t="s">
        <v>120</v>
      </c>
      <c r="B11" s="5" t="s">
        <v>5</v>
      </c>
      <c r="C11" s="31">
        <f>SUM(C12)</f>
        <v>65480</v>
      </c>
      <c r="D11" s="31">
        <f>SUM(D12)</f>
        <v>47961.700000000004</v>
      </c>
      <c r="E11" s="18">
        <f aca="true" t="shared" si="0" ref="E11:E68">D11/C11*100</f>
        <v>73.24633475870496</v>
      </c>
    </row>
    <row r="12" spans="1:5" ht="12.75">
      <c r="A12" s="2" t="s">
        <v>121</v>
      </c>
      <c r="B12" s="2" t="s">
        <v>7</v>
      </c>
      <c r="C12" s="3">
        <f>SUM(C13+C14+C15+C18+C19)</f>
        <v>65480</v>
      </c>
      <c r="D12" s="3">
        <f>SUM(D13+D14+D15+D18+D19)</f>
        <v>47961.700000000004</v>
      </c>
      <c r="E12" s="18">
        <f t="shared" si="0"/>
        <v>73.24633475870496</v>
      </c>
    </row>
    <row r="13" spans="1:5" ht="57" customHeight="1">
      <c r="A13" s="5" t="s">
        <v>122</v>
      </c>
      <c r="B13" s="6" t="s">
        <v>9</v>
      </c>
      <c r="C13" s="31">
        <v>270</v>
      </c>
      <c r="D13" s="18">
        <v>193.3</v>
      </c>
      <c r="E13" s="18">
        <f t="shared" si="0"/>
        <v>71.5925925925926</v>
      </c>
    </row>
    <row r="14" spans="1:5" ht="56.25" customHeight="1">
      <c r="A14" s="5" t="s">
        <v>123</v>
      </c>
      <c r="B14" s="6" t="s">
        <v>11</v>
      </c>
      <c r="C14" s="31">
        <v>76.5</v>
      </c>
      <c r="D14" s="18">
        <v>76.5</v>
      </c>
      <c r="E14" s="18">
        <f t="shared" si="0"/>
        <v>100</v>
      </c>
    </row>
    <row r="15" spans="1:5" ht="44.25" customHeight="1">
      <c r="A15" s="5" t="s">
        <v>124</v>
      </c>
      <c r="B15" s="6" t="s">
        <v>13</v>
      </c>
      <c r="C15" s="31">
        <f>SUM(C16:C17)</f>
        <v>63808.5</v>
      </c>
      <c r="D15" s="31">
        <f>SUM(D16:D17)</f>
        <v>47242.7</v>
      </c>
      <c r="E15" s="18">
        <f t="shared" si="0"/>
        <v>74.03825509140631</v>
      </c>
    </row>
    <row r="16" spans="1:5" ht="68.25" customHeight="1">
      <c r="A16" s="5" t="s">
        <v>125</v>
      </c>
      <c r="B16" s="6" t="s">
        <v>87</v>
      </c>
      <c r="C16" s="31">
        <v>63318.5</v>
      </c>
      <c r="D16" s="18">
        <v>46740.7</v>
      </c>
      <c r="E16" s="18">
        <f t="shared" si="0"/>
        <v>73.81839430814058</v>
      </c>
    </row>
    <row r="17" spans="1:5" ht="79.5" customHeight="1">
      <c r="A17" s="5" t="s">
        <v>126</v>
      </c>
      <c r="B17" s="6" t="s">
        <v>16</v>
      </c>
      <c r="C17" s="32">
        <v>490</v>
      </c>
      <c r="D17" s="18">
        <v>502</v>
      </c>
      <c r="E17" s="18">
        <f t="shared" si="0"/>
        <v>102.44897959183675</v>
      </c>
    </row>
    <row r="18" spans="1:5" ht="25.5" customHeight="1">
      <c r="A18" s="5" t="s">
        <v>127</v>
      </c>
      <c r="B18" s="6" t="s">
        <v>18</v>
      </c>
      <c r="C18" s="31">
        <v>1300</v>
      </c>
      <c r="D18" s="18">
        <v>426.4</v>
      </c>
      <c r="E18" s="18">
        <f t="shared" si="0"/>
        <v>32.8</v>
      </c>
    </row>
    <row r="19" spans="1:5" ht="89.25" customHeight="1">
      <c r="A19" s="5" t="s">
        <v>128</v>
      </c>
      <c r="B19" s="6" t="s">
        <v>175</v>
      </c>
      <c r="C19" s="31">
        <v>25</v>
      </c>
      <c r="D19" s="18">
        <v>22.8</v>
      </c>
      <c r="E19" s="18">
        <f t="shared" si="0"/>
        <v>91.2</v>
      </c>
    </row>
    <row r="20" spans="1:5" ht="12.75">
      <c r="A20" s="2" t="s">
        <v>198</v>
      </c>
      <c r="B20" s="7" t="s">
        <v>22</v>
      </c>
      <c r="C20" s="3">
        <f>SUM(C21)</f>
        <v>86</v>
      </c>
      <c r="D20" s="3">
        <f>SUM(D21)</f>
        <v>11.8</v>
      </c>
      <c r="E20" s="18">
        <f t="shared" si="0"/>
        <v>13.72093023255814</v>
      </c>
    </row>
    <row r="21" spans="1:5" ht="12.75">
      <c r="A21" s="5" t="s">
        <v>129</v>
      </c>
      <c r="B21" s="6" t="s">
        <v>24</v>
      </c>
      <c r="C21" s="31">
        <v>86</v>
      </c>
      <c r="D21" s="18">
        <v>11.8</v>
      </c>
      <c r="E21" s="18">
        <f t="shared" si="0"/>
        <v>13.72093023255814</v>
      </c>
    </row>
    <row r="22" spans="1:5" ht="12.75">
      <c r="A22" s="2" t="s">
        <v>199</v>
      </c>
      <c r="B22" s="2" t="s">
        <v>26</v>
      </c>
      <c r="C22" s="3">
        <f>SUM(C23+C25+C27)</f>
        <v>61257</v>
      </c>
      <c r="D22" s="3">
        <f>SUM(D23+D25+D27)</f>
        <v>55936.2</v>
      </c>
      <c r="E22" s="18">
        <f t="shared" si="0"/>
        <v>91.31397228071893</v>
      </c>
    </row>
    <row r="23" spans="1:5" ht="12.75">
      <c r="A23" s="5" t="s">
        <v>130</v>
      </c>
      <c r="B23" s="5" t="s">
        <v>28</v>
      </c>
      <c r="C23" s="31">
        <f>SUM(C24:C24)</f>
        <v>3130</v>
      </c>
      <c r="D23" s="31">
        <f>SUM(D24:D24)</f>
        <v>3183.7</v>
      </c>
      <c r="E23" s="18">
        <f t="shared" si="0"/>
        <v>101.71565495207666</v>
      </c>
    </row>
    <row r="24" spans="1:5" ht="45">
      <c r="A24" s="5" t="s">
        <v>131</v>
      </c>
      <c r="B24" s="8" t="s">
        <v>30</v>
      </c>
      <c r="C24" s="31">
        <v>3130</v>
      </c>
      <c r="D24" s="18">
        <v>3183.7</v>
      </c>
      <c r="E24" s="18">
        <f t="shared" si="0"/>
        <v>101.71565495207666</v>
      </c>
    </row>
    <row r="25" spans="1:5" ht="12.75">
      <c r="A25" s="5" t="s">
        <v>176</v>
      </c>
      <c r="B25" s="6" t="s">
        <v>32</v>
      </c>
      <c r="C25" s="31">
        <f>SUM(C26)</f>
        <v>19327</v>
      </c>
      <c r="D25" s="31">
        <f>SUM(D26)</f>
        <v>14093.9</v>
      </c>
      <c r="E25" s="18">
        <f t="shared" si="0"/>
        <v>72.92337144926786</v>
      </c>
    </row>
    <row r="26" spans="1:5" ht="12.75">
      <c r="A26" s="5" t="s">
        <v>132</v>
      </c>
      <c r="B26" s="6" t="s">
        <v>34</v>
      </c>
      <c r="C26" s="31">
        <v>19327</v>
      </c>
      <c r="D26" s="18">
        <v>14093.9</v>
      </c>
      <c r="E26" s="18">
        <f t="shared" si="0"/>
        <v>72.92337144926786</v>
      </c>
    </row>
    <row r="27" spans="1:5" ht="12.75">
      <c r="A27" s="5" t="s">
        <v>133</v>
      </c>
      <c r="B27" s="5" t="s">
        <v>36</v>
      </c>
      <c r="C27" s="31">
        <f>SUM(C28+C30)</f>
        <v>38800</v>
      </c>
      <c r="D27" s="31">
        <f>SUM(D28+D30)</f>
        <v>38658.6</v>
      </c>
      <c r="E27" s="18">
        <f t="shared" si="0"/>
        <v>99.63556701030927</v>
      </c>
    </row>
    <row r="28" spans="1:5" ht="45">
      <c r="A28" s="5" t="s">
        <v>177</v>
      </c>
      <c r="B28" s="8" t="s">
        <v>178</v>
      </c>
      <c r="C28" s="31">
        <f>SUM(C29)</f>
        <v>3830</v>
      </c>
      <c r="D28" s="31">
        <f>SUM(D29)</f>
        <v>3911</v>
      </c>
      <c r="E28" s="18">
        <f t="shared" si="0"/>
        <v>102.11488250652741</v>
      </c>
    </row>
    <row r="29" spans="1:5" ht="68.25" customHeight="1">
      <c r="A29" s="5" t="s">
        <v>134</v>
      </c>
      <c r="B29" s="8" t="s">
        <v>38</v>
      </c>
      <c r="C29" s="31">
        <v>3830</v>
      </c>
      <c r="D29" s="18">
        <v>3911</v>
      </c>
      <c r="E29" s="18">
        <f t="shared" si="0"/>
        <v>102.11488250652741</v>
      </c>
    </row>
    <row r="30" spans="1:5" ht="49.5" customHeight="1">
      <c r="A30" s="5" t="s">
        <v>179</v>
      </c>
      <c r="B30" s="8" t="s">
        <v>180</v>
      </c>
      <c r="C30" s="31">
        <f>SUM(C31)</f>
        <v>34970</v>
      </c>
      <c r="D30" s="31">
        <f>SUM(D31)</f>
        <v>34747.6</v>
      </c>
      <c r="E30" s="18">
        <f t="shared" si="0"/>
        <v>99.36402630826422</v>
      </c>
    </row>
    <row r="31" spans="1:5" ht="69" customHeight="1">
      <c r="A31" s="5" t="s">
        <v>135</v>
      </c>
      <c r="B31" s="8" t="s">
        <v>40</v>
      </c>
      <c r="C31" s="31">
        <v>34970</v>
      </c>
      <c r="D31" s="18">
        <v>34747.6</v>
      </c>
      <c r="E31" s="18">
        <f t="shared" si="0"/>
        <v>99.36402630826422</v>
      </c>
    </row>
    <row r="32" spans="1:5" ht="33.75">
      <c r="A32" s="4" t="s">
        <v>136</v>
      </c>
      <c r="B32" s="7" t="s">
        <v>90</v>
      </c>
      <c r="C32" s="33">
        <f aca="true" t="shared" si="1" ref="C32:D34">SUM(C33)</f>
        <v>55</v>
      </c>
      <c r="D32" s="33">
        <f t="shared" si="1"/>
        <v>55.2</v>
      </c>
      <c r="E32" s="18">
        <f t="shared" si="0"/>
        <v>100.36363636363636</v>
      </c>
    </row>
    <row r="33" spans="1:5" ht="12.75">
      <c r="A33" s="5" t="s">
        <v>200</v>
      </c>
      <c r="B33" s="8" t="s">
        <v>26</v>
      </c>
      <c r="C33" s="31">
        <f t="shared" si="1"/>
        <v>55</v>
      </c>
      <c r="D33" s="31">
        <f t="shared" si="1"/>
        <v>55.2</v>
      </c>
      <c r="E33" s="18">
        <f t="shared" si="0"/>
        <v>100.36363636363636</v>
      </c>
    </row>
    <row r="34" spans="1:5" ht="22.5">
      <c r="A34" s="5" t="s">
        <v>137</v>
      </c>
      <c r="B34" s="8" t="s">
        <v>93</v>
      </c>
      <c r="C34" s="31">
        <f t="shared" si="1"/>
        <v>55</v>
      </c>
      <c r="D34" s="31">
        <f t="shared" si="1"/>
        <v>55.2</v>
      </c>
      <c r="E34" s="18">
        <f t="shared" si="0"/>
        <v>100.36363636363636</v>
      </c>
    </row>
    <row r="35" spans="1:5" ht="33.75">
      <c r="A35" s="5" t="s">
        <v>138</v>
      </c>
      <c r="B35" s="8" t="s">
        <v>94</v>
      </c>
      <c r="C35" s="31">
        <v>55</v>
      </c>
      <c r="D35" s="18">
        <v>55.2</v>
      </c>
      <c r="E35" s="18">
        <f t="shared" si="0"/>
        <v>100.36363636363636</v>
      </c>
    </row>
    <row r="36" spans="1:5" ht="33.75">
      <c r="A36" s="2" t="s">
        <v>139</v>
      </c>
      <c r="B36" s="7" t="s">
        <v>42</v>
      </c>
      <c r="C36" s="3">
        <f>SUM(C37)</f>
        <v>6921</v>
      </c>
      <c r="D36" s="3">
        <f>SUM(D37)</f>
        <v>6991.4</v>
      </c>
      <c r="E36" s="18">
        <f t="shared" si="0"/>
        <v>101.017194047103</v>
      </c>
    </row>
    <row r="37" spans="1:5" ht="78.75">
      <c r="A37" s="9" t="s">
        <v>140</v>
      </c>
      <c r="B37" s="8" t="s">
        <v>182</v>
      </c>
      <c r="C37" s="12">
        <f>SUM(C38)</f>
        <v>6921</v>
      </c>
      <c r="D37" s="12">
        <f>SUM(D38)</f>
        <v>6991.4</v>
      </c>
      <c r="E37" s="18">
        <f t="shared" si="0"/>
        <v>101.017194047103</v>
      </c>
    </row>
    <row r="38" spans="1:5" ht="56.25" customHeight="1">
      <c r="A38" s="5" t="s">
        <v>141</v>
      </c>
      <c r="B38" s="8" t="s">
        <v>183</v>
      </c>
      <c r="C38" s="31">
        <v>6921</v>
      </c>
      <c r="D38" s="18">
        <v>6991.4</v>
      </c>
      <c r="E38" s="18">
        <f t="shared" si="0"/>
        <v>101.017194047103</v>
      </c>
    </row>
    <row r="39" spans="1:5" ht="67.5" customHeight="1">
      <c r="A39" s="5" t="s">
        <v>181</v>
      </c>
      <c r="B39" s="8" t="s">
        <v>184</v>
      </c>
      <c r="C39" s="31">
        <v>6921</v>
      </c>
      <c r="D39" s="18">
        <v>6991.4</v>
      </c>
      <c r="E39" s="18">
        <f t="shared" si="0"/>
        <v>101.017194047103</v>
      </c>
    </row>
    <row r="40" spans="1:5" ht="22.5">
      <c r="A40" s="2" t="s">
        <v>142</v>
      </c>
      <c r="B40" s="7" t="s">
        <v>48</v>
      </c>
      <c r="C40" s="3">
        <f>SUM(C41:C41)</f>
        <v>8383</v>
      </c>
      <c r="D40" s="3">
        <f>SUM(D41:D41)</f>
        <v>7438.2</v>
      </c>
      <c r="E40" s="18">
        <f t="shared" si="0"/>
        <v>88.72957175235595</v>
      </c>
    </row>
    <row r="41" spans="1:5" ht="45.75" customHeight="1">
      <c r="A41" s="5" t="s">
        <v>143</v>
      </c>
      <c r="B41" s="10" t="s">
        <v>185</v>
      </c>
      <c r="C41" s="31">
        <f>SUM(C42)</f>
        <v>8383</v>
      </c>
      <c r="D41" s="31">
        <f>SUM(D42)</f>
        <v>7438.2</v>
      </c>
      <c r="E41" s="18">
        <f t="shared" si="0"/>
        <v>88.72957175235595</v>
      </c>
    </row>
    <row r="42" spans="1:5" ht="33.75">
      <c r="A42" s="5" t="s">
        <v>144</v>
      </c>
      <c r="B42" s="10" t="s">
        <v>186</v>
      </c>
      <c r="C42" s="31">
        <f>SUM(C43)</f>
        <v>8383</v>
      </c>
      <c r="D42" s="31">
        <f>SUM(D43)</f>
        <v>7438.2</v>
      </c>
      <c r="E42" s="18">
        <f t="shared" si="0"/>
        <v>88.72957175235595</v>
      </c>
    </row>
    <row r="43" spans="1:5" ht="45">
      <c r="A43" s="5" t="s">
        <v>145</v>
      </c>
      <c r="B43" s="10" t="s">
        <v>54</v>
      </c>
      <c r="C43" s="31">
        <v>8383</v>
      </c>
      <c r="D43" s="18">
        <v>7438.2</v>
      </c>
      <c r="E43" s="18">
        <f t="shared" si="0"/>
        <v>88.72957175235595</v>
      </c>
    </row>
    <row r="44" spans="1:5" ht="12.75">
      <c r="A44" s="2" t="s">
        <v>146</v>
      </c>
      <c r="B44" s="7" t="s">
        <v>56</v>
      </c>
      <c r="C44" s="3">
        <f>SUM(C45:C45)</f>
        <v>161</v>
      </c>
      <c r="D44" s="3">
        <f>SUM(D45:D45)</f>
        <v>182.6</v>
      </c>
      <c r="E44" s="18">
        <f t="shared" si="0"/>
        <v>113.41614906832298</v>
      </c>
    </row>
    <row r="45" spans="1:5" ht="12.75">
      <c r="A45" s="5" t="s">
        <v>147</v>
      </c>
      <c r="B45" s="6" t="s">
        <v>56</v>
      </c>
      <c r="C45" s="31">
        <f>SUM(C46)</f>
        <v>161</v>
      </c>
      <c r="D45" s="31">
        <f>SUM(D46)</f>
        <v>182.6</v>
      </c>
      <c r="E45" s="18">
        <f t="shared" si="0"/>
        <v>113.41614906832298</v>
      </c>
    </row>
    <row r="46" spans="1:5" ht="14.25" customHeight="1">
      <c r="A46" s="5" t="s">
        <v>148</v>
      </c>
      <c r="B46" s="6" t="s">
        <v>61</v>
      </c>
      <c r="C46" s="31">
        <v>161</v>
      </c>
      <c r="D46" s="18">
        <v>182.6</v>
      </c>
      <c r="E46" s="18">
        <f t="shared" si="0"/>
        <v>113.41614906832298</v>
      </c>
    </row>
    <row r="47" spans="1:5" ht="12.75">
      <c r="A47" s="2" t="s">
        <v>149</v>
      </c>
      <c r="B47" s="7" t="s">
        <v>99</v>
      </c>
      <c r="C47" s="3">
        <f>SUM(C48,C66)</f>
        <v>148705.423</v>
      </c>
      <c r="D47" s="3">
        <f>SUM(D48,D66)</f>
        <v>148555.262</v>
      </c>
      <c r="E47" s="18">
        <f t="shared" si="0"/>
        <v>99.89902116750643</v>
      </c>
    </row>
    <row r="48" spans="1:5" ht="33.75">
      <c r="A48" s="2" t="s">
        <v>150</v>
      </c>
      <c r="B48" s="7" t="s">
        <v>98</v>
      </c>
      <c r="C48" s="3">
        <f>SUM(C49+C52+C58+C61)</f>
        <v>147062.12300000002</v>
      </c>
      <c r="D48" s="3">
        <f>SUM(D49+D52+D58+D61)</f>
        <v>146884.962</v>
      </c>
      <c r="E48" s="18">
        <f t="shared" si="0"/>
        <v>99.87953322284079</v>
      </c>
    </row>
    <row r="49" spans="1:5" ht="22.5">
      <c r="A49" s="2" t="s">
        <v>151</v>
      </c>
      <c r="B49" s="7" t="s">
        <v>187</v>
      </c>
      <c r="C49" s="3">
        <f>SUM(C51:C51)</f>
        <v>17879</v>
      </c>
      <c r="D49" s="3">
        <f>SUM(D51:D51)</f>
        <v>17879</v>
      </c>
      <c r="E49" s="18">
        <f t="shared" si="0"/>
        <v>100</v>
      </c>
    </row>
    <row r="50" spans="1:5" ht="22.5">
      <c r="A50" s="5" t="s">
        <v>188</v>
      </c>
      <c r="B50" s="6" t="s">
        <v>189</v>
      </c>
      <c r="C50" s="12">
        <f>SUM(C51)</f>
        <v>17879</v>
      </c>
      <c r="D50" s="12">
        <f>SUM(D51)</f>
        <v>17879</v>
      </c>
      <c r="E50" s="18">
        <f t="shared" si="0"/>
        <v>100</v>
      </c>
    </row>
    <row r="51" spans="1:5" ht="22.5">
      <c r="A51" s="5" t="s">
        <v>152</v>
      </c>
      <c r="B51" s="6" t="s">
        <v>190</v>
      </c>
      <c r="C51" s="31">
        <v>17879</v>
      </c>
      <c r="D51" s="18">
        <v>17879</v>
      </c>
      <c r="E51" s="18">
        <f t="shared" si="0"/>
        <v>100</v>
      </c>
    </row>
    <row r="52" spans="1:5" ht="33.75">
      <c r="A52" s="2" t="s">
        <v>191</v>
      </c>
      <c r="B52" s="7" t="s">
        <v>192</v>
      </c>
      <c r="C52" s="3">
        <f>SUM(C53,C55)</f>
        <v>24395.8</v>
      </c>
      <c r="D52" s="3">
        <f>SUM(D53,D55)</f>
        <v>24220.8</v>
      </c>
      <c r="E52" s="18">
        <f t="shared" si="0"/>
        <v>99.28266340927536</v>
      </c>
    </row>
    <row r="53" spans="1:5" ht="33.75">
      <c r="A53" s="9" t="s">
        <v>154</v>
      </c>
      <c r="B53" s="8" t="s">
        <v>193</v>
      </c>
      <c r="C53" s="12">
        <f>SUM(C54)</f>
        <v>23595.8</v>
      </c>
      <c r="D53" s="12">
        <f>SUM(D54)</f>
        <v>23595.8</v>
      </c>
      <c r="E53" s="18">
        <f t="shared" si="0"/>
        <v>100</v>
      </c>
    </row>
    <row r="54" spans="1:5" ht="33.75">
      <c r="A54" s="9" t="s">
        <v>155</v>
      </c>
      <c r="B54" s="8" t="s">
        <v>114</v>
      </c>
      <c r="C54" s="12">
        <v>23595.8</v>
      </c>
      <c r="D54" s="18">
        <v>23595.8</v>
      </c>
      <c r="E54" s="18">
        <f t="shared" si="0"/>
        <v>100</v>
      </c>
    </row>
    <row r="55" spans="1:5" ht="12.75">
      <c r="A55" s="5" t="s">
        <v>156</v>
      </c>
      <c r="B55" s="6" t="s">
        <v>69</v>
      </c>
      <c r="C55" s="31">
        <f>SUM(C56)</f>
        <v>800</v>
      </c>
      <c r="D55" s="31">
        <f>SUM(D56)</f>
        <v>625</v>
      </c>
      <c r="E55" s="18">
        <f t="shared" si="0"/>
        <v>78.125</v>
      </c>
    </row>
    <row r="56" spans="1:5" ht="12.75">
      <c r="A56" s="5" t="s">
        <v>157</v>
      </c>
      <c r="B56" s="6" t="s">
        <v>71</v>
      </c>
      <c r="C56" s="31">
        <f>SUM(C57:C57)</f>
        <v>800</v>
      </c>
      <c r="D56" s="31">
        <f>SUM(D57:D57)</f>
        <v>625</v>
      </c>
      <c r="E56" s="18">
        <f t="shared" si="0"/>
        <v>78.125</v>
      </c>
    </row>
    <row r="57" spans="1:5" ht="45" customHeight="1">
      <c r="A57" s="19" t="s">
        <v>158</v>
      </c>
      <c r="B57" s="8" t="s">
        <v>166</v>
      </c>
      <c r="C57" s="31">
        <v>800</v>
      </c>
      <c r="D57" s="18">
        <v>625</v>
      </c>
      <c r="E57" s="18">
        <f t="shared" si="0"/>
        <v>78.125</v>
      </c>
    </row>
    <row r="58" spans="1:5" ht="24" customHeight="1">
      <c r="A58" s="13" t="s">
        <v>159</v>
      </c>
      <c r="B58" s="14" t="s">
        <v>76</v>
      </c>
      <c r="C58" s="33">
        <f>SUM(C60)</f>
        <v>4483</v>
      </c>
      <c r="D58" s="33">
        <f>SUM(D60)</f>
        <v>4482.916</v>
      </c>
      <c r="E58" s="18">
        <f t="shared" si="0"/>
        <v>99.99812625474014</v>
      </c>
    </row>
    <row r="59" spans="1:5" ht="93" customHeight="1">
      <c r="A59" s="15" t="s">
        <v>194</v>
      </c>
      <c r="B59" s="10" t="s">
        <v>195</v>
      </c>
      <c r="C59" s="33">
        <f>SUM(C60)</f>
        <v>4483</v>
      </c>
      <c r="D59" s="33">
        <f>SUM(D60)</f>
        <v>4482.916</v>
      </c>
      <c r="E59" s="18">
        <f t="shared" si="0"/>
        <v>99.99812625474014</v>
      </c>
    </row>
    <row r="60" spans="1:5" ht="78.75">
      <c r="A60" s="15" t="s">
        <v>160</v>
      </c>
      <c r="B60" s="10" t="s">
        <v>196</v>
      </c>
      <c r="C60" s="12">
        <v>4483</v>
      </c>
      <c r="D60" s="18">
        <v>4482.916</v>
      </c>
      <c r="E60" s="18">
        <f t="shared" si="0"/>
        <v>99.99812625474014</v>
      </c>
    </row>
    <row r="61" spans="1:5" ht="12.75">
      <c r="A61" s="13" t="s">
        <v>153</v>
      </c>
      <c r="B61" s="7" t="s">
        <v>79</v>
      </c>
      <c r="C61" s="3">
        <f>SUM(C62,C64)</f>
        <v>100304.323</v>
      </c>
      <c r="D61" s="3">
        <f>SUM(D62,D64)</f>
        <v>100302.24600000001</v>
      </c>
      <c r="E61" s="18">
        <f t="shared" si="0"/>
        <v>99.99792930161146</v>
      </c>
    </row>
    <row r="62" spans="1:5" ht="56.25">
      <c r="A62" s="30" t="s">
        <v>161</v>
      </c>
      <c r="B62" s="8" t="s">
        <v>115</v>
      </c>
      <c r="C62" s="3">
        <f>SUM(C63)</f>
        <v>40003.023</v>
      </c>
      <c r="D62" s="3">
        <f>SUM(D63)</f>
        <v>40000.946</v>
      </c>
      <c r="E62" s="18">
        <f t="shared" si="0"/>
        <v>99.99480789239354</v>
      </c>
    </row>
    <row r="63" spans="1:5" ht="67.5">
      <c r="A63" s="13" t="s">
        <v>162</v>
      </c>
      <c r="B63" s="8" t="s">
        <v>97</v>
      </c>
      <c r="C63" s="12">
        <v>40003.023</v>
      </c>
      <c r="D63" s="18">
        <v>40000.946</v>
      </c>
      <c r="E63" s="18">
        <f t="shared" si="0"/>
        <v>99.99480789239354</v>
      </c>
    </row>
    <row r="64" spans="1:5" ht="22.5">
      <c r="A64" s="13" t="s">
        <v>163</v>
      </c>
      <c r="B64" s="7" t="s">
        <v>81</v>
      </c>
      <c r="C64" s="3">
        <f>SUM(C65)</f>
        <v>60301.3</v>
      </c>
      <c r="D64" s="3">
        <f>SUM(D65)</f>
        <v>60301.3</v>
      </c>
      <c r="E64" s="18">
        <f t="shared" si="0"/>
        <v>100</v>
      </c>
    </row>
    <row r="65" spans="1:5" ht="22.5">
      <c r="A65" s="15" t="s">
        <v>164</v>
      </c>
      <c r="B65" s="8" t="s">
        <v>83</v>
      </c>
      <c r="C65" s="12">
        <v>60301.3</v>
      </c>
      <c r="D65" s="18">
        <v>60301.3</v>
      </c>
      <c r="E65" s="18">
        <f t="shared" si="0"/>
        <v>100</v>
      </c>
    </row>
    <row r="66" spans="1:5" ht="12.75">
      <c r="A66" s="16" t="s">
        <v>197</v>
      </c>
      <c r="B66" s="7" t="s">
        <v>84</v>
      </c>
      <c r="C66" s="3">
        <f>SUM(C67)</f>
        <v>1643.3</v>
      </c>
      <c r="D66" s="3">
        <f>SUM(D67)</f>
        <v>1670.3</v>
      </c>
      <c r="E66" s="18">
        <f t="shared" si="0"/>
        <v>101.64303535568673</v>
      </c>
    </row>
    <row r="67" spans="1:5" ht="22.5">
      <c r="A67" s="11" t="s">
        <v>165</v>
      </c>
      <c r="B67" s="8" t="s">
        <v>85</v>
      </c>
      <c r="C67" s="12">
        <v>1643.3</v>
      </c>
      <c r="D67" s="18">
        <v>1670.3</v>
      </c>
      <c r="E67" s="18">
        <f t="shared" si="0"/>
        <v>101.64303535568673</v>
      </c>
    </row>
    <row r="68" spans="1:5" ht="12.75">
      <c r="A68" s="2"/>
      <c r="B68" s="2" t="s">
        <v>86</v>
      </c>
      <c r="C68" s="3">
        <f>SUM(C10,C47)</f>
        <v>291048.423</v>
      </c>
      <c r="D68" s="3">
        <f>SUM(D10,D47)</f>
        <v>267132.36199999996</v>
      </c>
      <c r="E68" s="18">
        <f t="shared" si="0"/>
        <v>91.78278969750679</v>
      </c>
    </row>
  </sheetData>
  <sheetProtection/>
  <mergeCells count="11">
    <mergeCell ref="A5:E6"/>
    <mergeCell ref="A1:E1"/>
    <mergeCell ref="A2:E2"/>
    <mergeCell ref="A3:E3"/>
    <mergeCell ref="A4:E4"/>
    <mergeCell ref="D7:E7"/>
    <mergeCell ref="A8:A9"/>
    <mergeCell ref="B8:B9"/>
    <mergeCell ref="C8:C9"/>
    <mergeCell ref="D8:D9"/>
    <mergeCell ref="E8:E9"/>
  </mergeCells>
  <printOptions/>
  <pageMargins left="1.1811023622047245" right="0.3937007874015748" top="0.5905511811023623" bottom="0.3937007874015748" header="0.5118110236220472" footer="0.5118110236220472"/>
  <pageSetup horizontalDpi="300" verticalDpi="300" orientation="portrait" paperSize="9" r:id="rId1"/>
  <ignoredErrors>
    <ignoredError sqref="C15:D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Сергеевна Аникина</cp:lastModifiedBy>
  <cp:lastPrinted>2010-10-11T06:47:18Z</cp:lastPrinted>
  <dcterms:created xsi:type="dcterms:W3CDTF">1996-10-08T23:32:33Z</dcterms:created>
  <dcterms:modified xsi:type="dcterms:W3CDTF">2010-11-19T11:01:05Z</dcterms:modified>
  <cp:category/>
  <cp:version/>
  <cp:contentType/>
  <cp:contentStatus/>
</cp:coreProperties>
</file>