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№6" sheetId="1" r:id="rId1"/>
  </sheets>
  <definedNames>
    <definedName name="_xlnm.Print_Area" localSheetId="0">'№6'!$B$1:$H$215</definedName>
  </definedNames>
  <calcPr fullCalcOnLoad="1"/>
</workbook>
</file>

<file path=xl/sharedStrings.xml><?xml version="1.0" encoding="utf-8"?>
<sst xmlns="http://schemas.openxmlformats.org/spreadsheetml/2006/main" count="913" uniqueCount="311">
  <si>
    <t xml:space="preserve">Изменения к ведомственной структуре расходов бюджета 
муниципального образования город Александров на 2016 год  </t>
  </si>
  <si>
    <t>(тыс.руб.)</t>
  </si>
  <si>
    <t xml:space="preserve">Наименование </t>
  </si>
  <si>
    <t>Код ведомства</t>
  </si>
  <si>
    <t>Код раздела</t>
  </si>
  <si>
    <t>Код подраздела</t>
  </si>
  <si>
    <t>Код 
целевой статьи</t>
  </si>
  <si>
    <t>Код 
вида 
расходов</t>
  </si>
  <si>
    <t>План 
на 2016 год</t>
  </si>
  <si>
    <t xml:space="preserve">ВСЕГО </t>
  </si>
  <si>
    <t>Администрация муниципального образования город Александров Владимирской области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</si>
  <si>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</si>
  <si>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</si>
  <si>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</si>
  <si>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</si>
  <si>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Непрограммные расходы  </t>
  </si>
  <si>
    <t>703</t>
  </si>
  <si>
    <t xml:space="preserve">Иные непрограммные расходы  </t>
  </si>
  <si>
    <t>99 9</t>
  </si>
  <si>
    <t>Расходы на выплаты по оплате труда главы муниципального образования город 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</si>
  <si>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</si>
  <si>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</si>
  <si>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</si>
  <si>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</si>
  <si>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Резерв расходов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</si>
  <si>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0Р110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</si>
  <si>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</si>
  <si>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</si>
  <si>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</si>
  <si>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</si>
  <si>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-130,2-318,392-65</t>
  </si>
  <si>
    <t>Расходы на обеспечение функций муниципальных органов (Социальное обеспечение и иные выплаты населению)</t>
  </si>
  <si>
    <t>99 9 00 00190</t>
  </si>
  <si>
    <t>300</t>
  </si>
  <si>
    <t>Расходы на обеспечение функций муниципальных органов (Иные бюджетные ассигнования)</t>
  </si>
  <si>
    <t>800</t>
  </si>
  <si>
    <t>Организация осуществления администрацией района полномочий по составлению проекта бюджета поселения муниципального образования город Александров, исполнение утвержденного бюджета города Александров, составление отчета и бюджетной отчетности об исполнении бюджета (Межбюджетные трансферты)</t>
  </si>
  <si>
    <t>99 9 00 10110</t>
  </si>
  <si>
    <t>500</t>
  </si>
  <si>
    <t>Организация осуществления администрацией района полномочий по созданию условий для обеспечения жителей г.Александрова услугами связи, общественного питания, торговли и бытового обслуживания (Межбюджетные трансферты)</t>
  </si>
  <si>
    <t>99 9 00 10220</t>
  </si>
  <si>
    <t>Организация осуществления администрацией района полномочий по созданию условий по: организации подготовки и внесения предложений в генеральный план города; организации подготовки и внесений предложений в правила землепользования и застройки города; разработке на основе генеральных планов поселения документации по планировке территории; выдаче разрешений на строительство; выдаче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(Межбюджетные трансферты)</t>
  </si>
  <si>
    <t>99 9 00 10230</t>
  </si>
  <si>
    <t>Организация осуществления администрацией района полномочий по созданию условий по осуществлению муниципального земельного контроля (Межбюджетные трансферты)</t>
  </si>
  <si>
    <t>99 9 00 10240</t>
  </si>
  <si>
    <t>Расходы на обеспечение деятельности исполнительных органов власти (Межбюджетные трансферты)</t>
  </si>
  <si>
    <t>99 9 00 10250</t>
  </si>
  <si>
    <t>Резервные фонды</t>
  </si>
  <si>
    <t>11</t>
  </si>
  <si>
    <t>Резервный фонд администрации муниципального образования город Александров (Иные бюджетные ассигнования)</t>
  </si>
  <si>
    <t>99 9 00 20010</t>
  </si>
  <si>
    <t>Резервный фонд - фонд ликвидации чрезвычайных ситуаций администрации муниципального образования город Александров (Иные бюджетные ассигнования)</t>
  </si>
  <si>
    <t>99 9 00 2Ч010</t>
  </si>
  <si>
    <t>Другие общегосударственные вопросы</t>
  </si>
  <si>
    <t>13</t>
  </si>
  <si>
    <t>Муниципальная программа "Информатизация администрации муниципального образования город Александров на 2014-2016 годы"</t>
  </si>
  <si>
    <t xml:space="preserve">01 </t>
  </si>
  <si>
    <t xml:space="preserve">Основное мероприятие "Развитие и совершенствование информационно-технической инфраструктуры администрации города" </t>
  </si>
  <si>
    <t xml:space="preserve">01 0 01 </t>
  </si>
  <si>
    <t>Расходы на обеспечению мероприятий по информатизации администрации города Александрова  (Закупка товаров, работ и услуг для государственных (муниципальных) нужд)</t>
  </si>
  <si>
    <t>01 0 01 20010</t>
  </si>
  <si>
    <t>200</t>
  </si>
  <si>
    <t xml:space="preserve">Основное мероприятие "Текущее обслуживание и сопровождение информационных систем и программно-аппаратных комплексов" </t>
  </si>
  <si>
    <t xml:space="preserve">01 0 02 </t>
  </si>
  <si>
    <t>Расходы на обеспечению мероприятий по информатизации администрации города Александрова (Закупка товаров, работ и услуг для государственных (муниципальных) нужд)</t>
  </si>
  <si>
    <t>01 0 02 20010</t>
  </si>
  <si>
    <t>-15,67-15</t>
  </si>
  <si>
    <t xml:space="preserve">Муниципальная программа "Развитие муниципальной службы в муниципальном образовании город Александров на 2014-2016 годы" </t>
  </si>
  <si>
    <t xml:space="preserve">02 </t>
  </si>
  <si>
    <t>Основное мероприятие "Повышение квалификации и профессиональная переподготовка муниципальных служащих"</t>
  </si>
  <si>
    <t xml:space="preserve">02 0 01 </t>
  </si>
  <si>
    <t>Расходы на развитие муниципальной службы в муниципальном образовании город Александров (Закупка товаров, работ и услуг для государственных (муниципальных) нужд)</t>
  </si>
  <si>
    <t>02 0 01 20020</t>
  </si>
  <si>
    <t>Основное мероприятие "Организация подписки на литературу по муниципальной службе, приобретение иных информационных ресурсов"</t>
  </si>
  <si>
    <t>02 0 02</t>
  </si>
  <si>
    <t>02 0 02 20020</t>
  </si>
  <si>
    <t xml:space="preserve">Муниципальная программа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</t>
  </si>
  <si>
    <t>Основное мероприятие "Хозяйственно-техническое обеспечение деятельности администрации"</t>
  </si>
  <si>
    <t>03 0 01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</si>
  <si>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(Закупка товаров, работ и услуг для государственных (муниципальных) нужд)</t>
  </si>
  <si>
    <t>03 0 01 20030</t>
  </si>
  <si>
    <t>-20,805-15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</si>
  <si>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города Александров" </t>
  </si>
  <si>
    <t>03 0 02</t>
  </si>
  <si>
    <t>Расходы на размещение информации о деятельности органов местного самоуправления и социально-экономического развития города Александров (Закупка товаров, работ и услуг для государственных (муниципальных) нужд)</t>
  </si>
  <si>
    <t>03 0 02 20030</t>
  </si>
  <si>
    <t>-14,65+150</t>
  </si>
  <si>
    <r>
      <t>Расходы на формирование, оформление, регистрацию и содержание муниципального имущества муниципального образования город Александров (Закупка товаров, работ и услуг для государственных (муниципальных) нужд)</t>
    </r>
    <r>
      <rPr>
        <sz val="10"/>
        <color indexed="10"/>
        <rFont val="Times New Roman"/>
        <family val="1"/>
      </rPr>
      <t xml:space="preserve"> </t>
    </r>
  </si>
  <si>
    <t>99 9 00 20400</t>
  </si>
  <si>
    <t xml:space="preserve">Расходы на формирование, оформление, регистрацию и содержание муниципального имущества муниципального образования город Александров (Иные бюджетные ассигнования) </t>
  </si>
  <si>
    <t xml:space="preserve">Расходы на исполнение судебных решений  (Иные бюджетные ассигнования) </t>
  </si>
  <si>
    <t>99 9 00 20060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</si>
  <si>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</si>
  <si>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</si>
  <si>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</si>
  <si>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Непрограммные расходы  </t>
  </si>
  <si>
    <t xml:space="preserve"> Иные непрограммные расходы  </t>
  </si>
  <si>
    <t>Межбюджетные трансферты бюджетам муниципальных районов из бюджетов поселений (Межбюджетные трансферты)</t>
  </si>
  <si>
    <t>99 9 00 1Ф050</t>
  </si>
  <si>
    <t>Мероприятия по защите населения от чрезвычайных ситуаций, гражданская оборона  (Закупка товаров, работ и услуг для государственных (муниципальных) нужд)</t>
  </si>
  <si>
    <t>99 9 00 20030</t>
  </si>
  <si>
    <t>-64,8-5,17-33</t>
  </si>
  <si>
    <t>Расходы на осуществление мероприятий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</si>
  <si>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99 9 00 20040</t>
  </si>
  <si>
    <t>Национальная  экономика</t>
  </si>
  <si>
    <t>Общеэкономические вопросы</t>
  </si>
  <si>
    <t>99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</si>
  <si>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</si>
  <si>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 9 00 2Р0С0</t>
  </si>
  <si>
    <t>Дорожное хозяйство (дорожные фонды)</t>
  </si>
  <si>
    <t>Муниципальная программа "Единая программа дорожного хозяйства города Александрова на 2015-2017 г.г."</t>
  </si>
  <si>
    <t>05</t>
  </si>
  <si>
    <t>Основное мероприятие " Осуществление дорожной деятельности по ремонту и содержанию автомобильных дорог общего пользования местного значения и дворовых территорий"</t>
  </si>
  <si>
    <t>05 0 01</t>
  </si>
  <si>
    <t>Расходы на осуществление дорожной деятельности по ремонту и содержанию автомобильных дорог общего пользования местного значения и дворовых территорий (Межбюджетные трансферты)</t>
  </si>
  <si>
    <t>05 0 01 12010</t>
  </si>
  <si>
    <t>Субсидии на осуществление дорожной деятельности в  отношении автомобильных дорог общего пользования местного значения ( Межбюджетные трансферты)</t>
  </si>
  <si>
    <t>05 0 01 72460</t>
  </si>
  <si>
    <t>Основное мероприятие "Расходы на обеспечение деятельности (оказание услуг) муниципальных учреждений"</t>
  </si>
  <si>
    <t>05 0 02</t>
  </si>
  <si>
    <t>Расходы на обеспечение деятельности (оказание услуг) муниципальных учреждений (Межбюджетные трансферты)</t>
  </si>
  <si>
    <t>05 0 02 12020</t>
  </si>
  <si>
    <t>Другие вопросы в области национальной экономики</t>
  </si>
  <si>
    <t>12</t>
  </si>
  <si>
    <t>Обеспечение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 (Межбюджетные трансферты)</t>
  </si>
  <si>
    <t>99 9 00 1Ж020</t>
  </si>
  <si>
    <t>Расходы по исполнению судебных актов (Закупка товаров, работ и услуг для государственных (муниципальных) нужд)</t>
  </si>
  <si>
    <t>99 9 00 22С90</t>
  </si>
  <si>
    <t>Расходы по исполнению судебных актов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</si>
  <si>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99 9 00 22090</t>
  </si>
  <si>
    <t>Расходы на проведение мероприятий по межеванию земельных участков (Закупка товаров, работ и услуг для государственных (муниципальных) нужд)</t>
  </si>
  <si>
    <t>99 9 00 22100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</si>
  <si>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</si>
  <si>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</si>
  <si>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Александров на 2015-2017 годы"</t>
  </si>
  <si>
    <t>07</t>
  </si>
  <si>
    <t>Основное мероприятие "Оплата взносов на  капитальный ремонт многоквартирных домов"</t>
  </si>
  <si>
    <t>07 0 01</t>
  </si>
  <si>
    <t>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</si>
  <si>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07 0 01 62030</t>
  </si>
  <si>
    <t>Основное мероприятие "Обеспечение мероприятий по софинансированию краткосрочного плана капитального ремонта многоквартирных домов"</t>
  </si>
  <si>
    <t>07 0 02</t>
  </si>
  <si>
    <t>Расходы на обеспечение 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</si>
  <si>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07 0 02 09601</t>
  </si>
  <si>
    <t>600</t>
  </si>
  <si>
    <t>Приобретение жилых помещений для граждан, нуждающихся в улучшении жилищных условий (Межбюджетные трансферты)</t>
  </si>
  <si>
    <t>99 9 00 12040</t>
  </si>
  <si>
    <t>Коммунальное хозяйство</t>
  </si>
  <si>
    <t xml:space="preserve"> Обеспечение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 (Межбюджетные трансферты)</t>
  </si>
  <si>
    <t xml:space="preserve">99 9 00 22С90 </t>
  </si>
  <si>
    <t>Расходы по исполнению судебных актов 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</si>
  <si>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 xml:space="preserve">99 9 00 22090 </t>
  </si>
  <si>
    <t>Расходы на мероприятия в области коммунального хозяйства (Межбюджетные трансферты)</t>
  </si>
  <si>
    <t>99 9 00 12100</t>
  </si>
  <si>
    <t>Расходы на коммунальное хозяйство  (Закупка товаров, работ и услуг для государственных (муниципальных) нужд)</t>
  </si>
  <si>
    <t>Благоустройство</t>
  </si>
  <si>
    <t>Муниципальная программа "Энергосбережение  и повышение энергетической эффективности в МО г.Александров" на 2014-2016 г.г."</t>
  </si>
  <si>
    <t>10</t>
  </si>
  <si>
    <t>Основное мероприятие"Энергосберегающие мероприятия"</t>
  </si>
  <si>
    <t>10 0 01</t>
  </si>
  <si>
    <t>Расходы на мероприятия по энергосбережению (Межбюджетные трансферты)</t>
  </si>
  <si>
    <t>10 0 01 12050</t>
  </si>
  <si>
    <t xml:space="preserve"> Расходы на энергосберегающие мероприятия (Закупка товаров, работ и услуг для государственных (муниципальных) нужд)</t>
  </si>
  <si>
    <t>10 0 01 62050</t>
  </si>
  <si>
    <t>Софинансирование расходов на замену устаревших светильников на новые энергоэффективные, монтаж самонесущих изолированных проводов (Межбюджетные трансферты)</t>
  </si>
  <si>
    <t>10 0 01 10130</t>
  </si>
  <si>
    <t>Расходы на замену устаревших светильников на новые энергоэффективные, монтаж самонесущих изолированных проводов (Межбюджетные трансферты)</t>
  </si>
  <si>
    <t>10 0 01 70130</t>
  </si>
  <si>
    <t xml:space="preserve">Муниципальная программа "Сохранение и реконструкция военно-мемориальных объектов  в муниципальном образовании город Александров на 2014-2016 годы" </t>
  </si>
  <si>
    <t>Основное мероприятие"</t>
  </si>
  <si>
    <t>12 0 01</t>
  </si>
  <si>
    <t>Межбюджетные трансферты на реализацию полномочий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(Межбюджетные трансферты)</t>
  </si>
  <si>
    <t>12 0 01 12060</t>
  </si>
  <si>
    <t>Расходы на   благоустройство  (Закупка товаров, работ и услуг для государственных (муниципальных) нужд)</t>
  </si>
  <si>
    <t>99 9 00 62070</t>
  </si>
  <si>
    <t>в том числе: уличное освещение</t>
  </si>
  <si>
    <t>Расходы на благоустройство (Межбюджетные трансферты)</t>
  </si>
  <si>
    <t>99 9 00 12080</t>
  </si>
  <si>
    <t>в том числе: содержание мест захоронений</t>
  </si>
  <si>
    <t>99 9 00 12090</t>
  </si>
  <si>
    <t>Расходы на   благоустройство  (Межбюджетные трансферты)</t>
  </si>
  <si>
    <t>в том числе: функционирование мемориала "Вечный огонь"</t>
  </si>
  <si>
    <t>Расходы на оплату уличного  освещения и энергосервисного контракта (Межбюджетные трансферты)</t>
  </si>
  <si>
    <t>99 9 00 12110</t>
  </si>
  <si>
    <t>Другие вопросы в области жилищно-коммунального хозяйства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</si>
  <si>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</si>
  <si>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</si>
  <si>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(Межбюджетные трансферты)</t>
  </si>
  <si>
    <t>99 9 00 10170</t>
  </si>
  <si>
    <t>Охрана окружающей среды</t>
  </si>
  <si>
    <t>06</t>
  </si>
  <si>
    <t>Сбор, удаление отходов и очистка сточных вод</t>
  </si>
  <si>
    <t xml:space="preserve">10 </t>
  </si>
  <si>
    <t>Основное мероприятие " Реконструкция очистных сооружений хозяйственно-бытовых сточных вод мкр.Правда"</t>
  </si>
  <si>
    <t xml:space="preserve">10 0 02 </t>
  </si>
  <si>
    <t>Расходы на  реконструкцию очистных сооружений хозяйственно-бытовых сточных вод мкр.Правда (Межбюджетные трансферты)</t>
  </si>
  <si>
    <t>10 0 02 12060</t>
  </si>
  <si>
    <t>Культура, кинематография</t>
  </si>
  <si>
    <t>08</t>
  </si>
  <si>
    <t>Культура</t>
  </si>
  <si>
    <t xml:space="preserve">Муниципальная программа "Сохранение и развитие культуры в муниципальном образовании город Александров на 2014-2016 годы" </t>
  </si>
  <si>
    <t>15</t>
  </si>
  <si>
    <t>Основное мероприятие "Поддержка муниципальных учреждений"</t>
  </si>
  <si>
    <t>15 0 01</t>
  </si>
  <si>
    <t>Расходы на обеспечение деятельности (оказание услуг) муниципальных казенных учреждений (Межбюджетные трансферты)</t>
  </si>
  <si>
    <t>15 0 01 1Щ590</t>
  </si>
  <si>
    <t>Резерв расходов на обеспечение деятельности (оказание услуг) муниципальных бюджетных учреждений (Межбюджетные трансферты)</t>
  </si>
  <si>
    <t>15 0 01 1Р590</t>
  </si>
  <si>
    <t>Расходы на обеспечение деятельности (оказание услуг) МБУК МО город Александров ДК "Юбилейный" (Межбюджетные трансферты)</t>
  </si>
  <si>
    <t>15 0 01 1Ю590</t>
  </si>
  <si>
    <t>Расходы на обеспечение деятельности (оказание услуг) МБУК МО город Александров ККЗ "Южный" (Межбюджетные трансферты)</t>
  </si>
  <si>
    <t>15 0 01 1К590</t>
  </si>
  <si>
    <t>Расходы на обеспечение деятельности (оказание услуг) МБУК МО город Александров "Александровский центр ремесел" (Межбюджетные трансферты)</t>
  </si>
  <si>
    <t>15 0 01 1А590</t>
  </si>
  <si>
    <t>Расходы на обеспечение деятельности (оказание услуг) МБУК МО город Александров "Парк культуры им.200-летия г.Александрова" (Межбюджетные трансферты)</t>
  </si>
  <si>
    <t>15 0 01 1П590</t>
  </si>
  <si>
    <t>Расходы на обеспечение деятельности (оказание услуг) МБУК МО город Александров "Александровский художественный музей" (Межбюджетные трансферты)</t>
  </si>
  <si>
    <t>15 0 01 1М590</t>
  </si>
  <si>
    <t>-11+87,8</t>
  </si>
  <si>
    <t>Расходы на обеспечение деятельности (оказание услуг) МБУК МО город Александров "Литературно-художественный музей "М.А.Цветаевых" (Межбюджетные трансферты)</t>
  </si>
  <si>
    <t>15 0 01 1Ц590</t>
  </si>
  <si>
    <t>Расходы на обеспечение деятельности (оказание услуг) МБУК МО город Александров "Централизованная библиотечная система г.Александрова" (Межбюджетные трансферты)</t>
  </si>
  <si>
    <t>15 0 01 1Б590</t>
  </si>
  <si>
    <t>Расходы на обеспечение деятельности (оказание услуг) МБУ "ГАМТД" (Межбюджетные трансферты)</t>
  </si>
  <si>
    <t>15 0 01 1Т590</t>
  </si>
  <si>
    <t>Софинансирование расходов за счет средств местного бюджета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</si>
  <si>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15 0 01 10390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</si>
  <si>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</si>
  <si>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15 0 01 70390</t>
  </si>
  <si>
    <t>Основное мероприятие "Реставрация дома-музея Марины и Анастасии Цветаевых (Военный пер., д.5)"</t>
  </si>
  <si>
    <t>15 0 02</t>
  </si>
  <si>
    <t>Расходы на сохранение и развитие культуры муниципального образования город Александров (Межбюджетные трансферты)</t>
  </si>
  <si>
    <t>15 0 02 10150</t>
  </si>
  <si>
    <t>Расходы на укрепление материально-технической базы муниципальных учреждений культуры (Межбюджетные трансферты)</t>
  </si>
  <si>
    <t>15 0 02 10531</t>
  </si>
  <si>
    <t>3933+440</t>
  </si>
  <si>
    <t xml:space="preserve"> за счет областного бюджета</t>
  </si>
  <si>
    <t>за счет местного бюджета</t>
  </si>
  <si>
    <t>Основное мероприятие "Проведение культурно-массовых мероприятий"</t>
  </si>
  <si>
    <t>15 0 03</t>
  </si>
  <si>
    <t>Расходы на проведение культурно-массовых мероприятий (Межбюджетные трансферты)</t>
  </si>
  <si>
    <t>15 0 03 10200</t>
  </si>
  <si>
    <t>Добровольные пожертвования на развитие культуры и туризма (Межбюджетные трансферты)</t>
  </si>
  <si>
    <t>99 9 00 1Д200</t>
  </si>
  <si>
    <t>Расходы на исполнение мероприятий по формированию конкурентоспособного регионального туристского продукта (Межбюджетные трансферты)</t>
  </si>
  <si>
    <t>200+11</t>
  </si>
  <si>
    <t>Социальная политика</t>
  </si>
  <si>
    <t>Пенсионное обеспечение</t>
  </si>
  <si>
    <t>Доплаты к пенсиям  (Закупка товаров, работ и услуг для государственных (муниципальных) нужд)</t>
  </si>
  <si>
    <t>99 9 00 80010</t>
  </si>
  <si>
    <t>Доплаты к пенсиям (Социальное обеспечение и иные выплаты населению)</t>
  </si>
  <si>
    <t>-96-22</t>
  </si>
  <si>
    <t>Социальное обеспечение населения</t>
  </si>
  <si>
    <t>Обеспечение равной доступности услуг общественного транспорта для отдельных категорий граждан в городском сообщении (Межбюджетные трансферты)</t>
  </si>
  <si>
    <t>99 9 00 70150</t>
  </si>
  <si>
    <t>Софинансирование расходов на обеспечение равной доступности услуг общественного транспорта для отдельных категорий граждан в городском сообщении(Межбюджетные трансферты)</t>
  </si>
  <si>
    <t>99 9 00 10150</t>
  </si>
  <si>
    <t>Расходы на оказание мер социальной поддержки граждан при оплате жилищно-коммунальных услуг (Межбюджетные трансферты)</t>
  </si>
  <si>
    <t>99 9 00 1060</t>
  </si>
  <si>
    <t>Реализация мероприятий  по обеспечению жильем молодых семей (Межбюджетные трансферты)</t>
  </si>
  <si>
    <t>99 9 00 1Ж010</t>
  </si>
  <si>
    <t>Реализация мероприятий  по обеспечению жильем многодетных семей (Межбюджетные трансферты)</t>
  </si>
  <si>
    <t>99 9 00 1Ж040</t>
  </si>
  <si>
    <t>Расходы на оказание материальной помощи населению (Социальное обеспечение и иные выплаты населению)</t>
  </si>
  <si>
    <t>99 9 00 80020</t>
  </si>
  <si>
    <t>Другие вопросы в области социальной политики</t>
  </si>
  <si>
    <t>Добровольные пожертвования на проведение социально-значимых мероприятий (Межбюджетные трансферты)</t>
  </si>
  <si>
    <t>99 9 00 1Д190</t>
  </si>
  <si>
    <t>Физическая культура и спорт</t>
  </si>
  <si>
    <t>Физическая культура</t>
  </si>
  <si>
    <t xml:space="preserve">Муниципальная программа "Развитие физической культуры и спорта в муниципальном образовании город Александров на 2014-2016 г." </t>
  </si>
  <si>
    <t>14</t>
  </si>
  <si>
    <t>Основное мероприятие "Развитие физической культуры"</t>
  </si>
  <si>
    <t>14 0 01</t>
  </si>
  <si>
    <t>Расходы на укрепление материально-технической базы учреждений физической культуры муниципального образования город Александров (Межбюджетные трансферты)</t>
  </si>
  <si>
    <t>14 0 01 10150</t>
  </si>
  <si>
    <t>Расходы на проведение мероприятий по сертификации спортивных сооружений муниципального образования город Александров (Межбюджетные трансферты)</t>
  </si>
  <si>
    <t>14 0 01 10190</t>
  </si>
  <si>
    <t>14 0 01 1Щ590</t>
  </si>
  <si>
    <t>Расходы на обеспечение деятельности (оказание услуг) МБУ МО г.Александров СДЮСШ по лыжным гонкам и легкой атлетике им.О.Даниловой (Межбюджетные трансферты)</t>
  </si>
  <si>
    <t>14 0 01 1Л590</t>
  </si>
  <si>
    <t>-85+59,8</t>
  </si>
  <si>
    <t>Расходы на обеспечение деятельности (оказание услуг) МБУ МО г.Александров "ЦФК и С детей и юношества Рекорд" (Межбюджетные трансферты)</t>
  </si>
  <si>
    <t>14 0 01 1О590</t>
  </si>
  <si>
    <t>-281-318+157</t>
  </si>
  <si>
    <t>Резерв расходов на выплаты по оплате труда работников муниципальных казенных учреждений (Межбюджетные трансферты)</t>
  </si>
  <si>
    <t>14 0 01 1Р110</t>
  </si>
  <si>
    <t>14 0 01 1Р590</t>
  </si>
  <si>
    <t>Расходы на обеспечение деятельности (оказание услуг) МБУ МО г.Александров СДЮСШ по самбо и дзюдо (Межбюджетные трансферты)</t>
  </si>
  <si>
    <t>14 0 01 1Ш590</t>
  </si>
  <si>
    <t>-200+43,3</t>
  </si>
  <si>
    <t>Расходы на обеспечение деятельности (оказание услуг) муниципальных учреждений (Социальное обеспечение и иные выплаты населению)</t>
  </si>
  <si>
    <t>Массовый спорт</t>
  </si>
  <si>
    <t>Основное мероприятие "Развитие массового спорта"</t>
  </si>
  <si>
    <t>14 0 02</t>
  </si>
  <si>
    <t>Расходы на проведение физкультурно-массовых мероприятий (Межбюджетные трансферты)</t>
  </si>
  <si>
    <t>14 0 02 10140</t>
  </si>
  <si>
    <t>Расходы на обеспечение деятельности (оказание услуг) МБУ "ФОК "Олимп" (Межбюджетные трансферты)</t>
  </si>
  <si>
    <t>14 0 02 1В590</t>
  </si>
  <si>
    <t>Долевое софинансирование расходов на обеспечение деятельности (оказание услуг) МБУ "ФОК "Олимп" (Межбюджетные трансферты)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</si>
  <si>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</si>
  <si>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</si>
  <si>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Процентные платежи по муниципальному долгу (Обслуживание государственного (муниципального) долга) </t>
  </si>
  <si>
    <t>99 9 00 20180</t>
  </si>
  <si>
    <t>700</t>
  </si>
  <si>
    <t xml:space="preserve">в том числе: </t>
  </si>
  <si>
    <t xml:space="preserve">Обслуживание долговых обязательств, связанных с использованием бюджетных кредитов, предоставленных муниципальному образованию город Александров из бюджета Владимирской области на строительство, реконструкцию, ремонт и обустройство дорожной сети, капитальный ремонт и ремонт дворовых территорий многоквартирных домов, проездов к дворовым территориям многоквартирных домов населенных пунктов, находящихся в муниципальной собственности </t>
  </si>
  <si>
    <t>Совет народных депутатов муниципального образования город Александров Владимирской области</t>
  </si>
  <si>
    <t>730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</si>
  <si>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</si>
  <si>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Приложение № 2
к решению Совета народных депутатов 
муниципального образования 
город Александров
от 09.11.2016 г. № 59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</si>
</sst>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000000"/>
  </numFmts>
  <fonts count="54"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color indexed="10"/>
      <name val="Times New Roman"/>
      <family val="1"/>
    </font>
    <font>
      <b/>
      <sz val="12"/>
      <name val="Arial"/>
      <family val="2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Fill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horizontal="center" vertical="top"/>
    </xf>
    <xf numFmtId="0" fontId="7" fillId="0" borderId="0" xfId="0" applyFont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10" xfId="0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/>
    </xf>
    <xf numFmtId="173" fontId="10" fillId="0" borderId="10" xfId="0" applyNumberFormat="1" applyFont="1" applyFill="1" applyBorder="1" applyAlignment="1">
      <alignment horizontal="right" vertical="top" wrapText="1"/>
    </xf>
    <xf numFmtId="173" fontId="10" fillId="0" borderId="10" xfId="0" applyNumberFormat="1" applyFont="1" applyFill="1" applyBorder="1" applyAlignment="1">
      <alignment vertical="top" wrapText="1"/>
    </xf>
    <xf numFmtId="173" fontId="10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52" applyFont="1" applyFill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173" fontId="1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top"/>
    </xf>
    <xf numFmtId="0" fontId="16" fillId="0" borderId="10" xfId="0" applyNumberFormat="1" applyFont="1" applyFill="1" applyBorder="1" applyAlignment="1">
      <alignment horizontal="right" vertical="top"/>
    </xf>
    <xf numFmtId="17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4" fontId="3" fillId="0" borderId="0" xfId="0" applyNumberFormat="1" applyFont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left" vertical="top"/>
    </xf>
    <xf numFmtId="172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15" fillId="0" borderId="10" xfId="0" applyNumberFormat="1" applyFont="1" applyFill="1" applyBorder="1" applyAlignment="1">
      <alignment vertical="center" wrapText="1"/>
    </xf>
    <xf numFmtId="173" fontId="16" fillId="0" borderId="10" xfId="0" applyNumberFormat="1" applyFont="1" applyFill="1" applyBorder="1" applyAlignment="1">
      <alignment horizontal="right" vertical="top"/>
    </xf>
    <xf numFmtId="0" fontId="17" fillId="0" borderId="0" xfId="0" applyFont="1" applyFill="1" applyAlignment="1">
      <alignment vertical="top"/>
    </xf>
    <xf numFmtId="0" fontId="15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right" vertical="top"/>
    </xf>
    <xf numFmtId="0" fontId="19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10" fillId="0" borderId="0" xfId="0" applyNumberFormat="1" applyFont="1" applyFill="1" applyAlignment="1">
      <alignment vertical="top"/>
    </xf>
    <xf numFmtId="0" fontId="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"/>
  <sheetViews>
    <sheetView tabSelected="1" zoomScale="110" zoomScaleNormal="110" zoomScalePageLayoutView="0" workbookViewId="0" topLeftCell="B1">
      <selection activeCell="F3" sqref="F3"/>
    </sheetView>
  </sheetViews>
  <sheetFormatPr defaultColWidth="9.140625" defaultRowHeight="12.75"/>
  <cols>
    <col min="1" max="1" width="0" style="1" hidden="1" customWidth="1"/>
    <col min="2" max="2" width="44.57421875" style="2" customWidth="1"/>
    <col min="3" max="5" width="7.7109375" style="3" customWidth="1"/>
    <col min="6" max="6" width="12.8515625" style="4" customWidth="1"/>
    <col min="7" max="7" width="8.7109375" style="3" customWidth="1"/>
    <col min="8" max="8" width="14.421875" style="5" customWidth="1"/>
    <col min="9" max="9" width="9.421875" style="6" hidden="1" customWidth="1"/>
    <col min="10" max="14" width="9.140625" style="7" customWidth="1"/>
    <col min="15" max="15" width="11.421875" style="7" customWidth="1"/>
    <col min="16" max="16384" width="9.140625" style="7" customWidth="1"/>
  </cols>
  <sheetData>
    <row r="1" spans="5:8" ht="57.75" customHeight="1">
      <c r="E1" s="8"/>
      <c r="F1" s="105" t="s">
        <v>310</v>
      </c>
      <c r="G1" s="105"/>
      <c r="H1" s="105"/>
    </row>
    <row r="2" spans="5:8" ht="12.75">
      <c r="E2" s="9"/>
      <c r="F2" s="105"/>
      <c r="G2" s="105"/>
      <c r="H2" s="105"/>
    </row>
    <row r="4" spans="1:9" s="12" customFormat="1" ht="33.75" customHeight="1">
      <c r="A4" s="10"/>
      <c r="B4" s="106" t="s">
        <v>0</v>
      </c>
      <c r="C4" s="106"/>
      <c r="D4" s="106"/>
      <c r="E4" s="106"/>
      <c r="F4" s="106"/>
      <c r="G4" s="106"/>
      <c r="H4" s="106"/>
      <c r="I4" s="11"/>
    </row>
    <row r="5" ht="12.75">
      <c r="H5" s="13" t="s">
        <v>1</v>
      </c>
    </row>
    <row r="6" spans="1:9" s="18" customFormat="1" ht="38.25">
      <c r="A6" s="14"/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6" t="s">
        <v>8</v>
      </c>
      <c r="I6" s="17"/>
    </row>
    <row r="7" spans="1:9" s="18" customFormat="1" ht="12.75">
      <c r="A7" s="19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1">
        <v>7</v>
      </c>
      <c r="I7" s="17"/>
    </row>
    <row r="8" spans="1:9" s="28" customFormat="1" ht="15.75">
      <c r="A8" s="22"/>
      <c r="B8" s="23" t="s">
        <v>9</v>
      </c>
      <c r="C8" s="24"/>
      <c r="D8" s="24"/>
      <c r="E8" s="24"/>
      <c r="F8" s="25"/>
      <c r="G8" s="24"/>
      <c r="H8" s="26">
        <f>SUM(H9+H208)</f>
        <v>20531.628</v>
      </c>
      <c r="I8" s="27"/>
    </row>
    <row r="9" spans="1:9" s="35" customFormat="1" ht="47.25">
      <c r="A9" s="29"/>
      <c r="B9" s="30" t="s">
        <v>10</v>
      </c>
      <c r="C9" s="24">
        <v>703</v>
      </c>
      <c r="D9" s="31"/>
      <c r="E9" s="31"/>
      <c r="F9" s="32"/>
      <c r="G9" s="31"/>
      <c r="H9" s="33">
        <f>SUM(H10+H56+H63+H82+H128+H133+H162+H181+H201)</f>
        <v>20847.653000000002</v>
      </c>
      <c r="I9" s="34"/>
    </row>
    <row r="10" spans="1:8" ht="15">
      <c r="A10" s="107"/>
      <c r="B10" s="36" t="s">
        <v>11</v>
      </c>
      <c r="C10" s="20">
        <v>703</v>
      </c>
      <c r="D10" s="37" t="s">
        <v>12</v>
      </c>
      <c r="E10" s="20"/>
      <c r="F10" s="38"/>
      <c r="G10" s="20"/>
      <c r="H10" s="39">
        <f>SUM(H11+H15+H19+H30+H35)</f>
        <v>-1150.717</v>
      </c>
    </row>
    <row r="11" spans="1:8" ht="38.25" hidden="1">
      <c r="A11" s="107"/>
      <c r="B11" s="36" t="s">
        <v>13</v>
      </c>
      <c r="C11" s="20">
        <v>703</v>
      </c>
      <c r="D11" s="37" t="s">
        <v>12</v>
      </c>
      <c r="E11" s="37" t="s">
        <v>14</v>
      </c>
      <c r="F11" s="38"/>
      <c r="G11" s="20"/>
      <c r="H11" s="39">
        <f>SUM(H12)</f>
        <v>0</v>
      </c>
    </row>
    <row r="12" spans="1:8" ht="15" hidden="1">
      <c r="A12" s="107"/>
      <c r="B12" s="36" t="s">
        <v>15</v>
      </c>
      <c r="C12" s="37" t="s">
        <v>16</v>
      </c>
      <c r="D12" s="37" t="s">
        <v>12</v>
      </c>
      <c r="E12" s="37" t="s">
        <v>14</v>
      </c>
      <c r="F12" s="38">
        <v>99</v>
      </c>
      <c r="G12" s="20"/>
      <c r="H12" s="40">
        <f>SUM(H13)</f>
        <v>0</v>
      </c>
    </row>
    <row r="13" spans="1:8" ht="15" hidden="1">
      <c r="A13" s="107"/>
      <c r="B13" s="36" t="s">
        <v>17</v>
      </c>
      <c r="C13" s="37" t="s">
        <v>16</v>
      </c>
      <c r="D13" s="37" t="s">
        <v>12</v>
      </c>
      <c r="E13" s="37" t="s">
        <v>14</v>
      </c>
      <c r="F13" s="38" t="s">
        <v>18</v>
      </c>
      <c r="G13" s="20"/>
      <c r="H13" s="39">
        <f>SUM(H14)</f>
        <v>0</v>
      </c>
    </row>
    <row r="14" spans="1:9" s="45" customFormat="1" ht="89.25" hidden="1">
      <c r="A14" s="107"/>
      <c r="B14" s="36" t="s">
        <v>19</v>
      </c>
      <c r="C14" s="20">
        <v>703</v>
      </c>
      <c r="D14" s="41" t="s">
        <v>12</v>
      </c>
      <c r="E14" s="41" t="s">
        <v>14</v>
      </c>
      <c r="F14" s="42" t="s">
        <v>20</v>
      </c>
      <c r="G14" s="41" t="s">
        <v>21</v>
      </c>
      <c r="H14" s="43"/>
      <c r="I14" s="44"/>
    </row>
    <row r="15" spans="1:8" ht="51" hidden="1">
      <c r="A15" s="107"/>
      <c r="B15" s="46" t="s">
        <v>22</v>
      </c>
      <c r="C15" s="20">
        <v>703</v>
      </c>
      <c r="D15" s="37" t="s">
        <v>12</v>
      </c>
      <c r="E15" s="37" t="s">
        <v>23</v>
      </c>
      <c r="F15" s="38"/>
      <c r="G15" s="20"/>
      <c r="H15" s="39">
        <f>SUM(H16)</f>
        <v>0</v>
      </c>
    </row>
    <row r="16" spans="1:8" ht="15" hidden="1">
      <c r="A16" s="107"/>
      <c r="B16" s="36" t="s">
        <v>15</v>
      </c>
      <c r="C16" s="37" t="s">
        <v>16</v>
      </c>
      <c r="D16" s="37" t="s">
        <v>12</v>
      </c>
      <c r="E16" s="37" t="s">
        <v>23</v>
      </c>
      <c r="F16" s="38">
        <v>99</v>
      </c>
      <c r="G16" s="20"/>
      <c r="H16" s="39">
        <f>SUM(H17)</f>
        <v>0</v>
      </c>
    </row>
    <row r="17" spans="1:8" ht="15" hidden="1">
      <c r="A17" s="107"/>
      <c r="B17" s="36" t="s">
        <v>17</v>
      </c>
      <c r="C17" s="37" t="s">
        <v>16</v>
      </c>
      <c r="D17" s="37" t="s">
        <v>12</v>
      </c>
      <c r="E17" s="37" t="s">
        <v>23</v>
      </c>
      <c r="F17" s="38" t="s">
        <v>18</v>
      </c>
      <c r="G17" s="20"/>
      <c r="H17" s="39">
        <f>SUM(H18)</f>
        <v>0</v>
      </c>
    </row>
    <row r="18" spans="1:9" s="45" customFormat="1" ht="89.25" hidden="1">
      <c r="A18" s="107"/>
      <c r="B18" s="47" t="s">
        <v>24</v>
      </c>
      <c r="C18" s="20">
        <v>703</v>
      </c>
      <c r="D18" s="41" t="s">
        <v>12</v>
      </c>
      <c r="E18" s="41" t="s">
        <v>23</v>
      </c>
      <c r="F18" s="42" t="s">
        <v>25</v>
      </c>
      <c r="G18" s="41" t="s">
        <v>21</v>
      </c>
      <c r="H18" s="43"/>
      <c r="I18" s="44"/>
    </row>
    <row r="19" spans="1:8" ht="51">
      <c r="A19" s="107"/>
      <c r="B19" s="46" t="s">
        <v>26</v>
      </c>
      <c r="C19" s="20">
        <v>703</v>
      </c>
      <c r="D19" s="37" t="s">
        <v>12</v>
      </c>
      <c r="E19" s="37" t="s">
        <v>27</v>
      </c>
      <c r="F19" s="38"/>
      <c r="G19" s="20"/>
      <c r="H19" s="39">
        <f>SUM(H20)</f>
        <v>-513.592</v>
      </c>
    </row>
    <row r="20" spans="1:8" ht="15">
      <c r="A20" s="107"/>
      <c r="B20" s="36" t="s">
        <v>15</v>
      </c>
      <c r="C20" s="37" t="s">
        <v>16</v>
      </c>
      <c r="D20" s="37" t="s">
        <v>12</v>
      </c>
      <c r="E20" s="37" t="s">
        <v>27</v>
      </c>
      <c r="F20" s="38">
        <v>99</v>
      </c>
      <c r="G20" s="20"/>
      <c r="H20" s="39">
        <f>SUM(H21)</f>
        <v>-513.592</v>
      </c>
    </row>
    <row r="21" spans="1:16" ht="15">
      <c r="A21" s="107"/>
      <c r="B21" s="36" t="s">
        <v>17</v>
      </c>
      <c r="C21" s="37" t="s">
        <v>16</v>
      </c>
      <c r="D21" s="37" t="s">
        <v>12</v>
      </c>
      <c r="E21" s="37" t="s">
        <v>27</v>
      </c>
      <c r="F21" s="38" t="s">
        <v>18</v>
      </c>
      <c r="G21" s="20"/>
      <c r="H21" s="39">
        <f>SUM(H22+H23+H24+H25+H26+H27+H28+H29)</f>
        <v>-513.592</v>
      </c>
      <c r="I21" s="44"/>
      <c r="N21"/>
      <c r="O21"/>
      <c r="P21"/>
    </row>
    <row r="22" spans="1:16" s="45" customFormat="1" ht="89.25">
      <c r="A22" s="107"/>
      <c r="B22" s="48" t="s">
        <v>28</v>
      </c>
      <c r="C22" s="20">
        <v>703</v>
      </c>
      <c r="D22" s="41" t="s">
        <v>12</v>
      </c>
      <c r="E22" s="41" t="s">
        <v>27</v>
      </c>
      <c r="F22" s="42" t="s">
        <v>29</v>
      </c>
      <c r="G22" s="41" t="s">
        <v>21</v>
      </c>
      <c r="H22" s="43">
        <f>-130.2-318.392-65</f>
        <v>-513.592</v>
      </c>
      <c r="I22" s="49" t="s">
        <v>30</v>
      </c>
      <c r="N22"/>
      <c r="O22"/>
      <c r="P22"/>
    </row>
    <row r="23" spans="1:9" s="45" customFormat="1" ht="38.25" hidden="1">
      <c r="A23" s="107"/>
      <c r="B23" s="48" t="s">
        <v>31</v>
      </c>
      <c r="C23" s="20">
        <v>703</v>
      </c>
      <c r="D23" s="41" t="s">
        <v>12</v>
      </c>
      <c r="E23" s="41" t="s">
        <v>27</v>
      </c>
      <c r="F23" s="42" t="s">
        <v>32</v>
      </c>
      <c r="G23" s="41" t="s">
        <v>33</v>
      </c>
      <c r="H23" s="43"/>
      <c r="I23" s="44"/>
    </row>
    <row r="24" spans="1:15" s="45" customFormat="1" ht="25.5" hidden="1">
      <c r="A24" s="107"/>
      <c r="B24" s="48" t="s">
        <v>34</v>
      </c>
      <c r="C24" s="20">
        <v>703</v>
      </c>
      <c r="D24" s="41" t="s">
        <v>12</v>
      </c>
      <c r="E24" s="41" t="s">
        <v>27</v>
      </c>
      <c r="F24" s="42" t="s">
        <v>32</v>
      </c>
      <c r="G24" s="41" t="s">
        <v>35</v>
      </c>
      <c r="H24" s="43"/>
      <c r="I24" s="44"/>
      <c r="N24"/>
      <c r="O24"/>
    </row>
    <row r="25" spans="1:9" s="45" customFormat="1" ht="89.25" hidden="1">
      <c r="A25" s="107"/>
      <c r="B25" s="48" t="s">
        <v>36</v>
      </c>
      <c r="C25" s="20">
        <v>703</v>
      </c>
      <c r="D25" s="41" t="s">
        <v>12</v>
      </c>
      <c r="E25" s="41" t="s">
        <v>27</v>
      </c>
      <c r="F25" s="42" t="s">
        <v>37</v>
      </c>
      <c r="G25" s="41" t="s">
        <v>38</v>
      </c>
      <c r="H25" s="43"/>
      <c r="I25" s="44"/>
    </row>
    <row r="26" spans="1:9" s="45" customFormat="1" ht="63.75" hidden="1">
      <c r="A26" s="107"/>
      <c r="B26" s="48" t="s">
        <v>39</v>
      </c>
      <c r="C26" s="20">
        <v>703</v>
      </c>
      <c r="D26" s="41" t="s">
        <v>12</v>
      </c>
      <c r="E26" s="41" t="s">
        <v>27</v>
      </c>
      <c r="F26" s="42" t="s">
        <v>40</v>
      </c>
      <c r="G26" s="41" t="s">
        <v>38</v>
      </c>
      <c r="H26" s="43"/>
      <c r="I26" s="44"/>
    </row>
    <row r="27" spans="1:9" s="45" customFormat="1" ht="165.75" hidden="1">
      <c r="A27" s="107"/>
      <c r="B27" s="48" t="s">
        <v>41</v>
      </c>
      <c r="C27" s="20">
        <v>703</v>
      </c>
      <c r="D27" s="41" t="s">
        <v>12</v>
      </c>
      <c r="E27" s="41" t="s">
        <v>27</v>
      </c>
      <c r="F27" s="42" t="s">
        <v>42</v>
      </c>
      <c r="G27" s="41" t="s">
        <v>38</v>
      </c>
      <c r="H27" s="43"/>
      <c r="I27" s="44"/>
    </row>
    <row r="28" spans="1:9" s="45" customFormat="1" ht="51" hidden="1">
      <c r="A28" s="107"/>
      <c r="B28" s="48" t="s">
        <v>43</v>
      </c>
      <c r="C28" s="20">
        <v>703</v>
      </c>
      <c r="D28" s="41" t="s">
        <v>12</v>
      </c>
      <c r="E28" s="41" t="s">
        <v>27</v>
      </c>
      <c r="F28" s="42" t="s">
        <v>44</v>
      </c>
      <c r="G28" s="41" t="s">
        <v>38</v>
      </c>
      <c r="H28" s="43"/>
      <c r="I28" s="44"/>
    </row>
    <row r="29" spans="1:9" s="45" customFormat="1" ht="38.25" hidden="1">
      <c r="A29" s="107"/>
      <c r="B29" s="48" t="s">
        <v>45</v>
      </c>
      <c r="C29" s="41" t="s">
        <v>16</v>
      </c>
      <c r="D29" s="41" t="s">
        <v>12</v>
      </c>
      <c r="E29" s="41" t="s">
        <v>27</v>
      </c>
      <c r="F29" s="42" t="s">
        <v>46</v>
      </c>
      <c r="G29" s="41" t="s">
        <v>38</v>
      </c>
      <c r="H29" s="43"/>
      <c r="I29" s="44"/>
    </row>
    <row r="30" spans="1:8" ht="15">
      <c r="A30" s="107"/>
      <c r="B30" s="36" t="s">
        <v>47</v>
      </c>
      <c r="C30" s="20">
        <v>703</v>
      </c>
      <c r="D30" s="37" t="s">
        <v>12</v>
      </c>
      <c r="E30" s="37" t="s">
        <v>48</v>
      </c>
      <c r="F30" s="38"/>
      <c r="G30" s="20"/>
      <c r="H30" s="50">
        <f>SUM(H31)</f>
        <v>-645</v>
      </c>
    </row>
    <row r="31" spans="1:8" ht="15">
      <c r="A31" s="107"/>
      <c r="B31" s="36" t="s">
        <v>15</v>
      </c>
      <c r="C31" s="37" t="s">
        <v>16</v>
      </c>
      <c r="D31" s="37" t="s">
        <v>12</v>
      </c>
      <c r="E31" s="37" t="s">
        <v>48</v>
      </c>
      <c r="F31" s="38">
        <v>99</v>
      </c>
      <c r="G31" s="20"/>
      <c r="H31" s="51">
        <f>SUM(H32)</f>
        <v>-645</v>
      </c>
    </row>
    <row r="32" spans="1:8" ht="15">
      <c r="A32" s="107"/>
      <c r="B32" s="36" t="s">
        <v>17</v>
      </c>
      <c r="C32" s="37" t="s">
        <v>16</v>
      </c>
      <c r="D32" s="37" t="s">
        <v>12</v>
      </c>
      <c r="E32" s="37" t="s">
        <v>48</v>
      </c>
      <c r="F32" s="38" t="s">
        <v>18</v>
      </c>
      <c r="G32" s="20"/>
      <c r="H32" s="50">
        <f>SUM(H33+H34)</f>
        <v>-645</v>
      </c>
    </row>
    <row r="33" spans="1:9" s="45" customFormat="1" ht="38.25">
      <c r="A33" s="107"/>
      <c r="B33" s="47" t="s">
        <v>49</v>
      </c>
      <c r="C33" s="20">
        <v>703</v>
      </c>
      <c r="D33" s="41" t="s">
        <v>12</v>
      </c>
      <c r="E33" s="41" t="s">
        <v>48</v>
      </c>
      <c r="F33" s="42" t="s">
        <v>50</v>
      </c>
      <c r="G33" s="41" t="s">
        <v>35</v>
      </c>
      <c r="H33" s="52">
        <v>-255</v>
      </c>
      <c r="I33" s="44"/>
    </row>
    <row r="34" spans="1:9" s="45" customFormat="1" ht="51">
      <c r="A34" s="107"/>
      <c r="B34" s="47" t="s">
        <v>51</v>
      </c>
      <c r="C34" s="20">
        <v>703</v>
      </c>
      <c r="D34" s="41" t="s">
        <v>12</v>
      </c>
      <c r="E34" s="41" t="s">
        <v>48</v>
      </c>
      <c r="F34" s="42" t="s">
        <v>52</v>
      </c>
      <c r="G34" s="41" t="s">
        <v>35</v>
      </c>
      <c r="H34" s="52">
        <v>-390</v>
      </c>
      <c r="I34" s="44"/>
    </row>
    <row r="35" spans="1:8" ht="15">
      <c r="A35" s="107"/>
      <c r="B35" s="36" t="s">
        <v>53</v>
      </c>
      <c r="C35" s="20">
        <v>703</v>
      </c>
      <c r="D35" s="37" t="s">
        <v>12</v>
      </c>
      <c r="E35" s="37" t="s">
        <v>54</v>
      </c>
      <c r="F35" s="38"/>
      <c r="G35" s="20"/>
      <c r="H35" s="39">
        <f>SUM(H36+H41+H46+H51)</f>
        <v>7.874999999999986</v>
      </c>
    </row>
    <row r="36" spans="1:8" ht="38.25">
      <c r="A36" s="107"/>
      <c r="B36" s="36" t="s">
        <v>55</v>
      </c>
      <c r="C36" s="37" t="s">
        <v>16</v>
      </c>
      <c r="D36" s="37" t="s">
        <v>12</v>
      </c>
      <c r="E36" s="37" t="s">
        <v>54</v>
      </c>
      <c r="F36" s="42" t="s">
        <v>56</v>
      </c>
      <c r="G36" s="20"/>
      <c r="H36" s="40">
        <f>SUM(H37+H39)</f>
        <v>-89.67</v>
      </c>
    </row>
    <row r="37" spans="1:8" ht="38.25">
      <c r="A37" s="107"/>
      <c r="B37" s="36" t="s">
        <v>57</v>
      </c>
      <c r="C37" s="37" t="s">
        <v>16</v>
      </c>
      <c r="D37" s="37" t="s">
        <v>12</v>
      </c>
      <c r="E37" s="37" t="s">
        <v>54</v>
      </c>
      <c r="F37" s="42" t="s">
        <v>58</v>
      </c>
      <c r="G37" s="20"/>
      <c r="H37" s="50">
        <f>SUM(H38)</f>
        <v>-59</v>
      </c>
    </row>
    <row r="38" spans="1:9" s="45" customFormat="1" ht="51">
      <c r="A38" s="107"/>
      <c r="B38" s="36" t="s">
        <v>59</v>
      </c>
      <c r="C38" s="20">
        <v>703</v>
      </c>
      <c r="D38" s="41" t="s">
        <v>12</v>
      </c>
      <c r="E38" s="41" t="s">
        <v>54</v>
      </c>
      <c r="F38" s="42" t="s">
        <v>60</v>
      </c>
      <c r="G38" s="41" t="s">
        <v>61</v>
      </c>
      <c r="H38" s="52">
        <v>-59</v>
      </c>
      <c r="I38" s="44"/>
    </row>
    <row r="39" spans="1:8" ht="38.25">
      <c r="A39" s="107"/>
      <c r="B39" s="36" t="s">
        <v>62</v>
      </c>
      <c r="C39" s="37" t="s">
        <v>16</v>
      </c>
      <c r="D39" s="37" t="s">
        <v>12</v>
      </c>
      <c r="E39" s="37" t="s">
        <v>54</v>
      </c>
      <c r="F39" s="42" t="s">
        <v>63</v>
      </c>
      <c r="G39" s="20"/>
      <c r="H39" s="39">
        <f>SUM(H40)</f>
        <v>-30.67</v>
      </c>
    </row>
    <row r="40" spans="1:9" s="45" customFormat="1" ht="51">
      <c r="A40" s="107"/>
      <c r="B40" s="36" t="s">
        <v>64</v>
      </c>
      <c r="C40" s="20">
        <v>703</v>
      </c>
      <c r="D40" s="41" t="s">
        <v>12</v>
      </c>
      <c r="E40" s="41" t="s">
        <v>54</v>
      </c>
      <c r="F40" s="42" t="s">
        <v>65</v>
      </c>
      <c r="G40" s="41" t="s">
        <v>61</v>
      </c>
      <c r="H40" s="43">
        <f>-15.67-15</f>
        <v>-30.67</v>
      </c>
      <c r="I40" s="49" t="s">
        <v>66</v>
      </c>
    </row>
    <row r="41" spans="1:9" s="45" customFormat="1" ht="38.25">
      <c r="A41" s="107"/>
      <c r="B41" s="36" t="s">
        <v>67</v>
      </c>
      <c r="C41" s="20">
        <v>703</v>
      </c>
      <c r="D41" s="41" t="s">
        <v>12</v>
      </c>
      <c r="E41" s="41" t="s">
        <v>54</v>
      </c>
      <c r="F41" s="42" t="s">
        <v>68</v>
      </c>
      <c r="G41" s="41"/>
      <c r="H41" s="52">
        <f>SUM(H42+H44)</f>
        <v>-2</v>
      </c>
      <c r="I41" s="44"/>
    </row>
    <row r="42" spans="1:9" s="45" customFormat="1" ht="38.25">
      <c r="A42" s="107"/>
      <c r="B42" s="36" t="s">
        <v>69</v>
      </c>
      <c r="C42" s="20">
        <v>703</v>
      </c>
      <c r="D42" s="41" t="s">
        <v>12</v>
      </c>
      <c r="E42" s="41" t="s">
        <v>54</v>
      </c>
      <c r="F42" s="42" t="s">
        <v>70</v>
      </c>
      <c r="G42" s="41"/>
      <c r="H42" s="43">
        <f>SUM(H43)</f>
        <v>-1.5</v>
      </c>
      <c r="I42" s="44"/>
    </row>
    <row r="43" spans="1:9" s="45" customFormat="1" ht="51">
      <c r="A43" s="107"/>
      <c r="B43" s="53" t="s">
        <v>71</v>
      </c>
      <c r="C43" s="20">
        <v>703</v>
      </c>
      <c r="D43" s="41" t="s">
        <v>12</v>
      </c>
      <c r="E43" s="41" t="s">
        <v>54</v>
      </c>
      <c r="F43" s="42" t="s">
        <v>72</v>
      </c>
      <c r="G43" s="41" t="s">
        <v>61</v>
      </c>
      <c r="H43" s="43">
        <v>-1.5</v>
      </c>
      <c r="I43" s="44"/>
    </row>
    <row r="44" spans="1:9" s="45" customFormat="1" ht="38.25">
      <c r="A44" s="107"/>
      <c r="B44" s="36" t="s">
        <v>73</v>
      </c>
      <c r="C44" s="20">
        <v>703</v>
      </c>
      <c r="D44" s="41" t="s">
        <v>12</v>
      </c>
      <c r="E44" s="41" t="s">
        <v>54</v>
      </c>
      <c r="F44" s="42" t="s">
        <v>74</v>
      </c>
      <c r="G44" s="41"/>
      <c r="H44" s="43">
        <f>SUM(H45)</f>
        <v>-0.5</v>
      </c>
      <c r="I44" s="44"/>
    </row>
    <row r="45" spans="1:9" s="45" customFormat="1" ht="51">
      <c r="A45" s="107"/>
      <c r="B45" s="53" t="s">
        <v>71</v>
      </c>
      <c r="C45" s="20">
        <v>703</v>
      </c>
      <c r="D45" s="41" t="s">
        <v>12</v>
      </c>
      <c r="E45" s="41" t="s">
        <v>54</v>
      </c>
      <c r="F45" s="42" t="s">
        <v>75</v>
      </c>
      <c r="G45" s="41" t="s">
        <v>61</v>
      </c>
      <c r="H45" s="43">
        <v>-0.5</v>
      </c>
      <c r="I45" s="44"/>
    </row>
    <row r="46" spans="1:9" s="45" customFormat="1" ht="63.75">
      <c r="A46" s="107"/>
      <c r="B46" s="53" t="s">
        <v>76</v>
      </c>
      <c r="C46" s="20">
        <v>703</v>
      </c>
      <c r="D46" s="41" t="s">
        <v>12</v>
      </c>
      <c r="E46" s="41" t="s">
        <v>54</v>
      </c>
      <c r="F46" s="42" t="s">
        <v>23</v>
      </c>
      <c r="G46" s="41"/>
      <c r="H46" s="43">
        <f>SUM(H47+H49)</f>
        <v>99.54499999999999</v>
      </c>
      <c r="I46" s="44"/>
    </row>
    <row r="47" spans="1:9" s="45" customFormat="1" ht="25.5">
      <c r="A47" s="107"/>
      <c r="B47" s="48" t="s">
        <v>77</v>
      </c>
      <c r="C47" s="20">
        <v>703</v>
      </c>
      <c r="D47" s="41" t="s">
        <v>12</v>
      </c>
      <c r="E47" s="41" t="s">
        <v>54</v>
      </c>
      <c r="F47" s="42" t="s">
        <v>78</v>
      </c>
      <c r="G47" s="41"/>
      <c r="H47" s="43">
        <f>SUM(H48)</f>
        <v>-35.805</v>
      </c>
      <c r="I47" s="44"/>
    </row>
    <row r="48" spans="1:9" s="45" customFormat="1" ht="76.5">
      <c r="A48" s="107"/>
      <c r="B48" s="36" t="s">
        <v>79</v>
      </c>
      <c r="C48" s="20">
        <v>703</v>
      </c>
      <c r="D48" s="41" t="s">
        <v>12</v>
      </c>
      <c r="E48" s="41" t="s">
        <v>54</v>
      </c>
      <c r="F48" s="42" t="s">
        <v>80</v>
      </c>
      <c r="G48" s="41" t="s">
        <v>61</v>
      </c>
      <c r="H48" s="43">
        <f>-20.805-15</f>
        <v>-35.805</v>
      </c>
      <c r="I48" s="49" t="s">
        <v>81</v>
      </c>
    </row>
    <row r="49" spans="1:9" s="45" customFormat="1" ht="51">
      <c r="A49" s="107"/>
      <c r="B49" s="54" t="s">
        <v>82</v>
      </c>
      <c r="C49" s="20">
        <v>703</v>
      </c>
      <c r="D49" s="41" t="s">
        <v>12</v>
      </c>
      <c r="E49" s="41" t="s">
        <v>54</v>
      </c>
      <c r="F49" s="42" t="s">
        <v>83</v>
      </c>
      <c r="G49" s="41"/>
      <c r="H49" s="43">
        <f>H50</f>
        <v>135.35</v>
      </c>
      <c r="I49" s="44"/>
    </row>
    <row r="50" spans="1:9" s="45" customFormat="1" ht="63.75">
      <c r="A50" s="107"/>
      <c r="B50" s="55" t="s">
        <v>84</v>
      </c>
      <c r="C50" s="20">
        <v>703</v>
      </c>
      <c r="D50" s="41" t="s">
        <v>12</v>
      </c>
      <c r="E50" s="41" t="s">
        <v>54</v>
      </c>
      <c r="F50" s="42" t="s">
        <v>85</v>
      </c>
      <c r="G50" s="41" t="s">
        <v>61</v>
      </c>
      <c r="H50" s="43">
        <f>-14.65+150</f>
        <v>135.35</v>
      </c>
      <c r="I50" s="49" t="s">
        <v>86</v>
      </c>
    </row>
    <row r="51" spans="1:8" ht="15">
      <c r="A51" s="107"/>
      <c r="B51" s="36" t="s">
        <v>15</v>
      </c>
      <c r="C51" s="37" t="s">
        <v>16</v>
      </c>
      <c r="D51" s="37" t="s">
        <v>12</v>
      </c>
      <c r="E51" s="37" t="s">
        <v>54</v>
      </c>
      <c r="F51" s="38">
        <v>99</v>
      </c>
      <c r="G51" s="20"/>
      <c r="H51" s="51">
        <f>SUM(H52)</f>
        <v>0</v>
      </c>
    </row>
    <row r="52" spans="1:8" ht="15">
      <c r="A52" s="107"/>
      <c r="B52" s="36" t="s">
        <v>17</v>
      </c>
      <c r="C52" s="37" t="s">
        <v>16</v>
      </c>
      <c r="D52" s="37" t="s">
        <v>12</v>
      </c>
      <c r="E52" s="37" t="s">
        <v>54</v>
      </c>
      <c r="F52" s="38" t="s">
        <v>18</v>
      </c>
      <c r="G52" s="20"/>
      <c r="H52" s="50">
        <f>SUM(H53:H55)</f>
        <v>0</v>
      </c>
    </row>
    <row r="53" spans="1:9" s="45" customFormat="1" ht="63.75">
      <c r="A53" s="107"/>
      <c r="B53" s="36" t="s">
        <v>87</v>
      </c>
      <c r="C53" s="20">
        <v>703</v>
      </c>
      <c r="D53" s="41" t="s">
        <v>12</v>
      </c>
      <c r="E53" s="41" t="s">
        <v>54</v>
      </c>
      <c r="F53" s="42" t="s">
        <v>88</v>
      </c>
      <c r="G53" s="41" t="s">
        <v>61</v>
      </c>
      <c r="H53" s="43">
        <v>-2.4</v>
      </c>
      <c r="I53" s="44"/>
    </row>
    <row r="54" spans="1:9" s="45" customFormat="1" ht="51">
      <c r="A54" s="107"/>
      <c r="B54" s="36" t="s">
        <v>89</v>
      </c>
      <c r="C54" s="20">
        <v>703</v>
      </c>
      <c r="D54" s="41" t="s">
        <v>12</v>
      </c>
      <c r="E54" s="41" t="s">
        <v>54</v>
      </c>
      <c r="F54" s="42" t="s">
        <v>88</v>
      </c>
      <c r="G54" s="41" t="s">
        <v>35</v>
      </c>
      <c r="H54" s="43">
        <v>2.4</v>
      </c>
      <c r="I54" s="44"/>
    </row>
    <row r="55" spans="1:9" s="45" customFormat="1" ht="25.5">
      <c r="A55" s="107"/>
      <c r="B55" s="36" t="s">
        <v>90</v>
      </c>
      <c r="C55" s="20">
        <v>703</v>
      </c>
      <c r="D55" s="41" t="s">
        <v>12</v>
      </c>
      <c r="E55" s="41" t="s">
        <v>54</v>
      </c>
      <c r="F55" s="42" t="s">
        <v>91</v>
      </c>
      <c r="G55" s="41" t="s">
        <v>35</v>
      </c>
      <c r="H55" s="43"/>
      <c r="I55" s="44"/>
    </row>
    <row r="56" spans="1:9" s="45" customFormat="1" ht="25.5">
      <c r="A56" s="107"/>
      <c r="B56" s="36" t="s">
        <v>92</v>
      </c>
      <c r="C56" s="20">
        <v>703</v>
      </c>
      <c r="D56" s="41" t="s">
        <v>23</v>
      </c>
      <c r="E56" s="41"/>
      <c r="F56" s="42"/>
      <c r="G56" s="41"/>
      <c r="H56" s="43">
        <f>SUM(H57)</f>
        <v>-38.17</v>
      </c>
      <c r="I56" s="44"/>
    </row>
    <row r="57" spans="1:9" s="45" customFormat="1" ht="38.25">
      <c r="A57" s="107"/>
      <c r="B57" s="36" t="s">
        <v>93</v>
      </c>
      <c r="C57" s="20">
        <v>703</v>
      </c>
      <c r="D57" s="41" t="s">
        <v>23</v>
      </c>
      <c r="E57" s="41" t="s">
        <v>94</v>
      </c>
      <c r="F57" s="42"/>
      <c r="G57" s="41"/>
      <c r="H57" s="43">
        <f>SUM(H58)</f>
        <v>-38.17</v>
      </c>
      <c r="I57" s="44"/>
    </row>
    <row r="58" spans="1:8" ht="15">
      <c r="A58" s="107"/>
      <c r="B58" s="36" t="s">
        <v>95</v>
      </c>
      <c r="C58" s="37" t="s">
        <v>16</v>
      </c>
      <c r="D58" s="37" t="s">
        <v>23</v>
      </c>
      <c r="E58" s="37" t="s">
        <v>94</v>
      </c>
      <c r="F58" s="38">
        <v>99</v>
      </c>
      <c r="G58" s="20"/>
      <c r="H58" s="40">
        <f>SUM(H59)</f>
        <v>-38.17</v>
      </c>
    </row>
    <row r="59" spans="1:8" ht="15">
      <c r="A59" s="107"/>
      <c r="B59" s="36" t="s">
        <v>96</v>
      </c>
      <c r="C59" s="37" t="s">
        <v>16</v>
      </c>
      <c r="D59" s="37" t="s">
        <v>23</v>
      </c>
      <c r="E59" s="37" t="s">
        <v>94</v>
      </c>
      <c r="F59" s="38" t="s">
        <v>18</v>
      </c>
      <c r="G59" s="20"/>
      <c r="H59" s="39">
        <f>SUM(H60+H61+H62)</f>
        <v>-38.17</v>
      </c>
    </row>
    <row r="60" spans="1:9" s="45" customFormat="1" ht="38.25">
      <c r="A60" s="107"/>
      <c r="B60" s="36" t="s">
        <v>97</v>
      </c>
      <c r="C60" s="20">
        <v>703</v>
      </c>
      <c r="D60" s="41" t="s">
        <v>23</v>
      </c>
      <c r="E60" s="41" t="s">
        <v>94</v>
      </c>
      <c r="F60" s="42" t="s">
        <v>98</v>
      </c>
      <c r="G60" s="41" t="s">
        <v>38</v>
      </c>
      <c r="H60" s="43"/>
      <c r="I60" s="44"/>
    </row>
    <row r="61" spans="1:9" s="45" customFormat="1" ht="51">
      <c r="A61" s="107"/>
      <c r="B61" s="36" t="s">
        <v>99</v>
      </c>
      <c r="C61" s="20">
        <v>703</v>
      </c>
      <c r="D61" s="41" t="s">
        <v>23</v>
      </c>
      <c r="E61" s="41" t="s">
        <v>94</v>
      </c>
      <c r="F61" s="42" t="s">
        <v>100</v>
      </c>
      <c r="G61" s="41" t="s">
        <v>61</v>
      </c>
      <c r="H61" s="43">
        <f>-64.8-5.17-33</f>
        <v>-102.97</v>
      </c>
      <c r="I61" s="49" t="s">
        <v>101</v>
      </c>
    </row>
    <row r="62" spans="1:9" s="45" customFormat="1" ht="63.75">
      <c r="A62" s="107"/>
      <c r="B62" s="36" t="s">
        <v>102</v>
      </c>
      <c r="C62" s="20">
        <v>703</v>
      </c>
      <c r="D62" s="41" t="s">
        <v>23</v>
      </c>
      <c r="E62" s="41" t="s">
        <v>94</v>
      </c>
      <c r="F62" s="42" t="s">
        <v>103</v>
      </c>
      <c r="G62" s="41" t="s">
        <v>61</v>
      </c>
      <c r="H62" s="43">
        <v>64.8</v>
      </c>
      <c r="I62" s="44"/>
    </row>
    <row r="63" spans="1:9" s="45" customFormat="1" ht="15">
      <c r="A63" s="107"/>
      <c r="B63" s="36" t="s">
        <v>104</v>
      </c>
      <c r="C63" s="20">
        <v>703</v>
      </c>
      <c r="D63" s="41" t="s">
        <v>27</v>
      </c>
      <c r="E63" s="41"/>
      <c r="F63" s="42"/>
      <c r="G63" s="41"/>
      <c r="H63" s="52">
        <f>H64+H68+H75</f>
        <v>2964</v>
      </c>
      <c r="I63" s="44"/>
    </row>
    <row r="64" spans="1:9" s="45" customFormat="1" ht="15" hidden="1">
      <c r="A64" s="107"/>
      <c r="B64" s="36" t="s">
        <v>105</v>
      </c>
      <c r="C64" s="20">
        <v>703</v>
      </c>
      <c r="D64" s="41" t="s">
        <v>27</v>
      </c>
      <c r="E64" s="41" t="s">
        <v>12</v>
      </c>
      <c r="F64" s="42"/>
      <c r="G64" s="41"/>
      <c r="H64" s="52">
        <f>H65</f>
        <v>0</v>
      </c>
      <c r="I64" s="44"/>
    </row>
    <row r="65" spans="1:9" s="45" customFormat="1" ht="15" hidden="1">
      <c r="A65" s="107"/>
      <c r="B65" s="36" t="s">
        <v>15</v>
      </c>
      <c r="C65" s="20">
        <v>703</v>
      </c>
      <c r="D65" s="41" t="s">
        <v>27</v>
      </c>
      <c r="E65" s="41" t="s">
        <v>12</v>
      </c>
      <c r="F65" s="42" t="s">
        <v>106</v>
      </c>
      <c r="G65" s="41"/>
      <c r="H65" s="52">
        <f>H66</f>
        <v>0</v>
      </c>
      <c r="I65" s="44"/>
    </row>
    <row r="66" spans="1:9" s="45" customFormat="1" ht="15" hidden="1">
      <c r="A66" s="107"/>
      <c r="B66" s="36" t="s">
        <v>17</v>
      </c>
      <c r="C66" s="20">
        <v>703</v>
      </c>
      <c r="D66" s="41" t="s">
        <v>27</v>
      </c>
      <c r="E66" s="41" t="s">
        <v>12</v>
      </c>
      <c r="F66" s="42" t="s">
        <v>18</v>
      </c>
      <c r="G66" s="41"/>
      <c r="H66" s="52">
        <f>H67</f>
        <v>0</v>
      </c>
      <c r="I66" s="44"/>
    </row>
    <row r="67" spans="1:9" s="45" customFormat="1" ht="51" hidden="1">
      <c r="A67" s="107"/>
      <c r="B67" s="56" t="s">
        <v>107</v>
      </c>
      <c r="C67" s="20">
        <v>703</v>
      </c>
      <c r="D67" s="41" t="s">
        <v>27</v>
      </c>
      <c r="E67" s="41" t="s">
        <v>12</v>
      </c>
      <c r="F67" s="57" t="s">
        <v>108</v>
      </c>
      <c r="G67" s="58">
        <v>800</v>
      </c>
      <c r="H67" s="52"/>
      <c r="I67" s="44"/>
    </row>
    <row r="68" spans="1:9" s="45" customFormat="1" ht="15">
      <c r="A68" s="107"/>
      <c r="B68" s="53" t="s">
        <v>109</v>
      </c>
      <c r="C68" s="20">
        <v>703</v>
      </c>
      <c r="D68" s="41" t="s">
        <v>27</v>
      </c>
      <c r="E68" s="41" t="s">
        <v>94</v>
      </c>
      <c r="F68" s="57"/>
      <c r="G68" s="58"/>
      <c r="H68" s="52">
        <f>H69</f>
        <v>2964</v>
      </c>
      <c r="I68" s="44"/>
    </row>
    <row r="69" spans="1:9" s="45" customFormat="1" ht="38.25">
      <c r="A69" s="107"/>
      <c r="B69" s="53" t="s">
        <v>110</v>
      </c>
      <c r="C69" s="20">
        <v>703</v>
      </c>
      <c r="D69" s="41" t="s">
        <v>27</v>
      </c>
      <c r="E69" s="41" t="s">
        <v>94</v>
      </c>
      <c r="F69" s="42" t="s">
        <v>111</v>
      </c>
      <c r="G69" s="58"/>
      <c r="H69" s="52">
        <f>H70+H73</f>
        <v>2964</v>
      </c>
      <c r="I69" s="44"/>
    </row>
    <row r="70" spans="1:9" s="45" customFormat="1" ht="51" hidden="1">
      <c r="A70" s="107"/>
      <c r="B70" s="53" t="s">
        <v>112</v>
      </c>
      <c r="C70" s="20">
        <v>703</v>
      </c>
      <c r="D70" s="41" t="s">
        <v>27</v>
      </c>
      <c r="E70" s="41" t="s">
        <v>94</v>
      </c>
      <c r="F70" s="42" t="s">
        <v>113</v>
      </c>
      <c r="G70" s="58"/>
      <c r="H70" s="52">
        <f>H72+H71</f>
        <v>0</v>
      </c>
      <c r="I70" s="44"/>
    </row>
    <row r="71" spans="1:12" s="45" customFormat="1" ht="51" hidden="1">
      <c r="A71" s="107"/>
      <c r="B71" s="53" t="s">
        <v>114</v>
      </c>
      <c r="C71" s="20">
        <v>703</v>
      </c>
      <c r="D71" s="41" t="s">
        <v>27</v>
      </c>
      <c r="E71" s="41" t="s">
        <v>94</v>
      </c>
      <c r="F71" s="42" t="s">
        <v>115</v>
      </c>
      <c r="G71" s="58">
        <v>500</v>
      </c>
      <c r="H71" s="52"/>
      <c r="I71" s="44"/>
      <c r="L71" s="59"/>
    </row>
    <row r="72" spans="1:12" s="45" customFormat="1" ht="51" hidden="1">
      <c r="A72" s="107"/>
      <c r="B72" s="48" t="s">
        <v>116</v>
      </c>
      <c r="C72" s="20">
        <v>703</v>
      </c>
      <c r="D72" s="41" t="s">
        <v>27</v>
      </c>
      <c r="E72" s="41" t="s">
        <v>94</v>
      </c>
      <c r="F72" s="42" t="s">
        <v>117</v>
      </c>
      <c r="G72" s="58">
        <v>500</v>
      </c>
      <c r="H72" s="52"/>
      <c r="I72" s="44"/>
      <c r="L72" s="59"/>
    </row>
    <row r="73" spans="1:9" s="45" customFormat="1" ht="38.25">
      <c r="A73" s="107"/>
      <c r="B73" s="53" t="s">
        <v>118</v>
      </c>
      <c r="C73" s="20">
        <v>703</v>
      </c>
      <c r="D73" s="41" t="s">
        <v>27</v>
      </c>
      <c r="E73" s="41" t="s">
        <v>94</v>
      </c>
      <c r="F73" s="42" t="s">
        <v>119</v>
      </c>
      <c r="G73" s="58"/>
      <c r="H73" s="52">
        <f>H74</f>
        <v>2964</v>
      </c>
      <c r="I73" s="44"/>
    </row>
    <row r="74" spans="1:9" s="45" customFormat="1" ht="38.25">
      <c r="A74" s="107"/>
      <c r="B74" s="48" t="s">
        <v>120</v>
      </c>
      <c r="C74" s="20">
        <v>703</v>
      </c>
      <c r="D74" s="41" t="s">
        <v>27</v>
      </c>
      <c r="E74" s="41" t="s">
        <v>94</v>
      </c>
      <c r="F74" s="42" t="s">
        <v>121</v>
      </c>
      <c r="G74" s="58">
        <v>500</v>
      </c>
      <c r="H74" s="52">
        <v>2964</v>
      </c>
      <c r="I74" s="44"/>
    </row>
    <row r="75" spans="1:9" s="45" customFormat="1" ht="15" hidden="1">
      <c r="A75" s="107"/>
      <c r="B75" s="48" t="s">
        <v>122</v>
      </c>
      <c r="C75" s="20">
        <v>703</v>
      </c>
      <c r="D75" s="41" t="s">
        <v>27</v>
      </c>
      <c r="E75" s="41" t="s">
        <v>123</v>
      </c>
      <c r="F75" s="42"/>
      <c r="G75" s="58"/>
      <c r="H75" s="43">
        <f>H76</f>
        <v>0</v>
      </c>
      <c r="I75" s="44"/>
    </row>
    <row r="76" spans="1:9" s="45" customFormat="1" ht="15" hidden="1">
      <c r="A76" s="107"/>
      <c r="B76" s="36" t="s">
        <v>95</v>
      </c>
      <c r="C76" s="37" t="s">
        <v>16</v>
      </c>
      <c r="D76" s="37" t="s">
        <v>27</v>
      </c>
      <c r="E76" s="37" t="s">
        <v>123</v>
      </c>
      <c r="F76" s="38">
        <v>99</v>
      </c>
      <c r="G76" s="20"/>
      <c r="H76" s="40">
        <f>H77</f>
        <v>0</v>
      </c>
      <c r="I76" s="44"/>
    </row>
    <row r="77" spans="1:9" s="45" customFormat="1" ht="15" hidden="1">
      <c r="A77" s="107"/>
      <c r="B77" s="36" t="s">
        <v>96</v>
      </c>
      <c r="C77" s="37" t="s">
        <v>16</v>
      </c>
      <c r="D77" s="37" t="s">
        <v>27</v>
      </c>
      <c r="E77" s="37" t="s">
        <v>123</v>
      </c>
      <c r="F77" s="38" t="s">
        <v>18</v>
      </c>
      <c r="G77" s="20"/>
      <c r="H77" s="39">
        <f>H78+H79+H80+H81</f>
        <v>0</v>
      </c>
      <c r="I77" s="44"/>
    </row>
    <row r="78" spans="1:9" s="45" customFormat="1" ht="76.5" hidden="1">
      <c r="A78" s="107"/>
      <c r="B78" s="47" t="s">
        <v>124</v>
      </c>
      <c r="C78" s="20">
        <v>703</v>
      </c>
      <c r="D78" s="41" t="s">
        <v>27</v>
      </c>
      <c r="E78" s="41" t="s">
        <v>94</v>
      </c>
      <c r="F78" s="42" t="s">
        <v>125</v>
      </c>
      <c r="G78" s="41" t="s">
        <v>38</v>
      </c>
      <c r="H78" s="43">
        <v>0</v>
      </c>
      <c r="I78" s="44"/>
    </row>
    <row r="79" spans="1:9" s="45" customFormat="1" ht="38.25" hidden="1">
      <c r="A79" s="107"/>
      <c r="B79" s="47" t="s">
        <v>126</v>
      </c>
      <c r="C79" s="20">
        <v>703</v>
      </c>
      <c r="D79" s="41" t="s">
        <v>27</v>
      </c>
      <c r="E79" s="41" t="s">
        <v>94</v>
      </c>
      <c r="F79" s="42" t="s">
        <v>127</v>
      </c>
      <c r="G79" s="41" t="s">
        <v>61</v>
      </c>
      <c r="H79" s="43"/>
      <c r="I79" s="44"/>
    </row>
    <row r="80" spans="1:9" s="45" customFormat="1" ht="114.75" hidden="1">
      <c r="A80" s="107"/>
      <c r="B80" s="47" t="s">
        <v>128</v>
      </c>
      <c r="C80" s="20">
        <v>703</v>
      </c>
      <c r="D80" s="41" t="s">
        <v>27</v>
      </c>
      <c r="E80" s="41" t="s">
        <v>94</v>
      </c>
      <c r="F80" s="42" t="s">
        <v>129</v>
      </c>
      <c r="G80" s="41" t="s">
        <v>35</v>
      </c>
      <c r="H80" s="43"/>
      <c r="I80" s="44"/>
    </row>
    <row r="81" spans="1:9" s="45" customFormat="1" ht="38.25" hidden="1">
      <c r="A81" s="107"/>
      <c r="B81" s="47" t="s">
        <v>130</v>
      </c>
      <c r="C81" s="20">
        <v>703</v>
      </c>
      <c r="D81" s="41" t="s">
        <v>27</v>
      </c>
      <c r="E81" s="41" t="s">
        <v>123</v>
      </c>
      <c r="F81" s="42" t="s">
        <v>131</v>
      </c>
      <c r="G81" s="41" t="s">
        <v>61</v>
      </c>
      <c r="H81" s="43"/>
      <c r="I81" s="44"/>
    </row>
    <row r="82" spans="1:9" s="45" customFormat="1" ht="15">
      <c r="A82" s="107"/>
      <c r="B82" s="47" t="s">
        <v>132</v>
      </c>
      <c r="C82" s="20">
        <v>703</v>
      </c>
      <c r="D82" s="41" t="s">
        <v>111</v>
      </c>
      <c r="E82" s="41"/>
      <c r="F82" s="42"/>
      <c r="G82" s="41"/>
      <c r="H82" s="43">
        <f>H83+H92+H100+H123</f>
        <v>16371.54</v>
      </c>
      <c r="I82" s="44"/>
    </row>
    <row r="83" spans="1:9" s="45" customFormat="1" ht="15">
      <c r="A83" s="107"/>
      <c r="B83" s="47" t="s">
        <v>133</v>
      </c>
      <c r="C83" s="20">
        <v>703</v>
      </c>
      <c r="D83" s="41" t="s">
        <v>111</v>
      </c>
      <c r="E83" s="41" t="s">
        <v>12</v>
      </c>
      <c r="F83" s="42"/>
      <c r="G83" s="41"/>
      <c r="H83" s="52">
        <f>H84+H89</f>
        <v>155</v>
      </c>
      <c r="I83" s="44"/>
    </row>
    <row r="84" spans="1:9" s="45" customFormat="1" ht="38.25">
      <c r="A84" s="107"/>
      <c r="B84" s="36" t="s">
        <v>134</v>
      </c>
      <c r="C84" s="20">
        <v>703</v>
      </c>
      <c r="D84" s="41" t="s">
        <v>111</v>
      </c>
      <c r="E84" s="41" t="s">
        <v>12</v>
      </c>
      <c r="F84" s="42" t="s">
        <v>135</v>
      </c>
      <c r="G84" s="41"/>
      <c r="H84" s="52">
        <f>H85+H87</f>
        <v>155</v>
      </c>
      <c r="I84" s="44"/>
    </row>
    <row r="85" spans="1:9" s="45" customFormat="1" ht="25.5">
      <c r="A85" s="107"/>
      <c r="B85" s="36" t="s">
        <v>136</v>
      </c>
      <c r="C85" s="20">
        <v>703</v>
      </c>
      <c r="D85" s="41" t="s">
        <v>111</v>
      </c>
      <c r="E85" s="41" t="s">
        <v>12</v>
      </c>
      <c r="F85" s="42" t="s">
        <v>137</v>
      </c>
      <c r="G85" s="41"/>
      <c r="H85" s="52">
        <f>H86</f>
        <v>155</v>
      </c>
      <c r="I85" s="44"/>
    </row>
    <row r="86" spans="1:9" s="45" customFormat="1" ht="38.25">
      <c r="A86" s="107"/>
      <c r="B86" s="36" t="s">
        <v>138</v>
      </c>
      <c r="C86" s="20">
        <v>703</v>
      </c>
      <c r="D86" s="41" t="s">
        <v>111</v>
      </c>
      <c r="E86" s="41" t="s">
        <v>12</v>
      </c>
      <c r="F86" s="42" t="s">
        <v>139</v>
      </c>
      <c r="G86" s="41" t="s">
        <v>61</v>
      </c>
      <c r="H86" s="52">
        <v>155</v>
      </c>
      <c r="I86" s="44"/>
    </row>
    <row r="87" spans="1:9" s="45" customFormat="1" ht="38.25" hidden="1">
      <c r="A87" s="107"/>
      <c r="B87" s="53" t="s">
        <v>140</v>
      </c>
      <c r="C87" s="20">
        <v>703</v>
      </c>
      <c r="D87" s="41" t="s">
        <v>111</v>
      </c>
      <c r="E87" s="41" t="s">
        <v>12</v>
      </c>
      <c r="F87" s="42" t="s">
        <v>141</v>
      </c>
      <c r="G87" s="41"/>
      <c r="H87" s="52">
        <f>H88</f>
        <v>0</v>
      </c>
      <c r="I87" s="44"/>
    </row>
    <row r="88" spans="1:9" s="45" customFormat="1" ht="76.5" hidden="1">
      <c r="A88" s="107"/>
      <c r="B88" s="53" t="s">
        <v>142</v>
      </c>
      <c r="C88" s="20">
        <v>703</v>
      </c>
      <c r="D88" s="41" t="s">
        <v>111</v>
      </c>
      <c r="E88" s="41" t="s">
        <v>12</v>
      </c>
      <c r="F88" s="42" t="s">
        <v>143</v>
      </c>
      <c r="G88" s="41" t="s">
        <v>144</v>
      </c>
      <c r="H88" s="52"/>
      <c r="I88" s="44"/>
    </row>
    <row r="89" spans="1:9" s="45" customFormat="1" ht="15" hidden="1">
      <c r="A89" s="107"/>
      <c r="B89" s="36" t="s">
        <v>15</v>
      </c>
      <c r="C89" s="20">
        <v>703</v>
      </c>
      <c r="D89" s="41" t="s">
        <v>111</v>
      </c>
      <c r="E89" s="41" t="s">
        <v>12</v>
      </c>
      <c r="F89" s="42" t="s">
        <v>106</v>
      </c>
      <c r="G89" s="41"/>
      <c r="H89" s="52">
        <f>H90</f>
        <v>0</v>
      </c>
      <c r="I89" s="44"/>
    </row>
    <row r="90" spans="1:9" s="45" customFormat="1" ht="15" hidden="1">
      <c r="A90" s="107"/>
      <c r="B90" s="36" t="s">
        <v>17</v>
      </c>
      <c r="C90" s="20">
        <v>703</v>
      </c>
      <c r="D90" s="41" t="s">
        <v>111</v>
      </c>
      <c r="E90" s="41" t="s">
        <v>12</v>
      </c>
      <c r="F90" s="42" t="s">
        <v>18</v>
      </c>
      <c r="G90" s="41"/>
      <c r="H90" s="52">
        <f>H91</f>
        <v>0</v>
      </c>
      <c r="I90" s="44"/>
    </row>
    <row r="91" spans="1:9" s="45" customFormat="1" ht="38.25" hidden="1">
      <c r="A91" s="107"/>
      <c r="B91" s="47" t="s">
        <v>145</v>
      </c>
      <c r="C91" s="20">
        <v>703</v>
      </c>
      <c r="D91" s="41" t="s">
        <v>111</v>
      </c>
      <c r="E91" s="41" t="s">
        <v>12</v>
      </c>
      <c r="F91" s="42" t="s">
        <v>146</v>
      </c>
      <c r="G91" s="41" t="s">
        <v>38</v>
      </c>
      <c r="H91" s="52"/>
      <c r="I91" s="44"/>
    </row>
    <row r="92" spans="1:9" s="45" customFormat="1" ht="15">
      <c r="A92" s="107"/>
      <c r="B92" s="47" t="s">
        <v>147</v>
      </c>
      <c r="C92" s="20">
        <v>703</v>
      </c>
      <c r="D92" s="41" t="s">
        <v>111</v>
      </c>
      <c r="E92" s="41" t="s">
        <v>14</v>
      </c>
      <c r="F92" s="60"/>
      <c r="G92" s="41"/>
      <c r="H92" s="52">
        <f>H93</f>
        <v>827</v>
      </c>
      <c r="I92" s="44"/>
    </row>
    <row r="93" spans="1:9" s="45" customFormat="1" ht="15">
      <c r="A93" s="107"/>
      <c r="B93" s="36" t="s">
        <v>15</v>
      </c>
      <c r="C93" s="20">
        <v>703</v>
      </c>
      <c r="D93" s="37" t="s">
        <v>111</v>
      </c>
      <c r="E93" s="37" t="s">
        <v>14</v>
      </c>
      <c r="F93" s="42" t="s">
        <v>106</v>
      </c>
      <c r="G93" s="37"/>
      <c r="H93" s="50">
        <f>H94</f>
        <v>827</v>
      </c>
      <c r="I93" s="44"/>
    </row>
    <row r="94" spans="1:9" s="45" customFormat="1" ht="15">
      <c r="A94" s="107"/>
      <c r="B94" s="36" t="s">
        <v>17</v>
      </c>
      <c r="C94" s="20">
        <v>703</v>
      </c>
      <c r="D94" s="37" t="s">
        <v>111</v>
      </c>
      <c r="E94" s="37" t="s">
        <v>14</v>
      </c>
      <c r="F94" s="42" t="s">
        <v>18</v>
      </c>
      <c r="G94" s="37"/>
      <c r="H94" s="50">
        <f>H95+H96+H97+H98+H99</f>
        <v>827</v>
      </c>
      <c r="I94" s="44"/>
    </row>
    <row r="95" spans="1:9" s="45" customFormat="1" ht="76.5" hidden="1">
      <c r="A95" s="107"/>
      <c r="B95" s="47" t="s">
        <v>148</v>
      </c>
      <c r="C95" s="20">
        <v>703</v>
      </c>
      <c r="D95" s="41" t="s">
        <v>111</v>
      </c>
      <c r="E95" s="41" t="s">
        <v>14</v>
      </c>
      <c r="F95" s="42" t="s">
        <v>125</v>
      </c>
      <c r="G95" s="41" t="s">
        <v>38</v>
      </c>
      <c r="H95" s="61"/>
      <c r="I95" s="44"/>
    </row>
    <row r="96" spans="1:9" s="45" customFormat="1" ht="38.25" hidden="1">
      <c r="A96" s="107"/>
      <c r="B96" s="47" t="s">
        <v>126</v>
      </c>
      <c r="C96" s="20">
        <v>703</v>
      </c>
      <c r="D96" s="41" t="s">
        <v>111</v>
      </c>
      <c r="E96" s="41" t="s">
        <v>14</v>
      </c>
      <c r="F96" s="42" t="s">
        <v>149</v>
      </c>
      <c r="G96" s="41" t="s">
        <v>61</v>
      </c>
      <c r="H96" s="61"/>
      <c r="I96" s="44"/>
    </row>
    <row r="97" spans="1:9" s="45" customFormat="1" ht="114.75" hidden="1">
      <c r="A97" s="107"/>
      <c r="B97" s="47" t="s">
        <v>150</v>
      </c>
      <c r="C97" s="20">
        <v>703</v>
      </c>
      <c r="D97" s="41" t="s">
        <v>111</v>
      </c>
      <c r="E97" s="41" t="s">
        <v>14</v>
      </c>
      <c r="F97" s="42" t="s">
        <v>151</v>
      </c>
      <c r="G97" s="41" t="s">
        <v>35</v>
      </c>
      <c r="H97" s="61"/>
      <c r="I97" s="44"/>
    </row>
    <row r="98" spans="1:9" s="45" customFormat="1" ht="25.5">
      <c r="A98" s="107"/>
      <c r="B98" s="62" t="s">
        <v>152</v>
      </c>
      <c r="C98" s="20">
        <v>703</v>
      </c>
      <c r="D98" s="41" t="s">
        <v>111</v>
      </c>
      <c r="E98" s="41" t="s">
        <v>14</v>
      </c>
      <c r="F98" s="42" t="s">
        <v>153</v>
      </c>
      <c r="G98" s="41" t="s">
        <v>38</v>
      </c>
      <c r="H98" s="52">
        <v>-330</v>
      </c>
      <c r="I98" s="44"/>
    </row>
    <row r="99" spans="1:9" s="45" customFormat="1" ht="38.25">
      <c r="A99" s="107"/>
      <c r="B99" s="62" t="s">
        <v>154</v>
      </c>
      <c r="C99" s="20">
        <v>703</v>
      </c>
      <c r="D99" s="41" t="s">
        <v>111</v>
      </c>
      <c r="E99" s="41" t="s">
        <v>14</v>
      </c>
      <c r="F99" s="42" t="s">
        <v>131</v>
      </c>
      <c r="G99" s="41" t="s">
        <v>61</v>
      </c>
      <c r="H99" s="52">
        <v>1157</v>
      </c>
      <c r="I99" s="44"/>
    </row>
    <row r="100" spans="1:9" s="45" customFormat="1" ht="15">
      <c r="A100" s="107"/>
      <c r="B100" s="47" t="s">
        <v>155</v>
      </c>
      <c r="C100" s="20">
        <v>703</v>
      </c>
      <c r="D100" s="41" t="s">
        <v>111</v>
      </c>
      <c r="E100" s="41" t="s">
        <v>23</v>
      </c>
      <c r="F100" s="60"/>
      <c r="G100" s="41"/>
      <c r="H100" s="43">
        <f>H107+H110+H101</f>
        <v>15389.54</v>
      </c>
      <c r="I100" s="44"/>
    </row>
    <row r="101" spans="1:9" s="45" customFormat="1" ht="38.25">
      <c r="A101" s="107"/>
      <c r="B101" s="62" t="s">
        <v>156</v>
      </c>
      <c r="C101" s="20">
        <v>703</v>
      </c>
      <c r="D101" s="41" t="s">
        <v>111</v>
      </c>
      <c r="E101" s="41" t="s">
        <v>23</v>
      </c>
      <c r="F101" s="42" t="s">
        <v>157</v>
      </c>
      <c r="G101" s="41"/>
      <c r="H101" s="43">
        <f>H102</f>
        <v>9974.34</v>
      </c>
      <c r="I101" s="44"/>
    </row>
    <row r="102" spans="1:9" s="45" customFormat="1" ht="25.5">
      <c r="A102" s="107"/>
      <c r="B102" s="62" t="s">
        <v>158</v>
      </c>
      <c r="C102" s="20">
        <v>703</v>
      </c>
      <c r="D102" s="41" t="s">
        <v>111</v>
      </c>
      <c r="E102" s="41" t="s">
        <v>23</v>
      </c>
      <c r="F102" s="42" t="s">
        <v>159</v>
      </c>
      <c r="G102" s="41"/>
      <c r="H102" s="43">
        <f>SUM(H103:H106)</f>
        <v>9974.34</v>
      </c>
      <c r="I102" s="44"/>
    </row>
    <row r="103" spans="1:16" s="45" customFormat="1" ht="25.5" hidden="1">
      <c r="A103" s="107"/>
      <c r="B103" s="63" t="s">
        <v>160</v>
      </c>
      <c r="C103" s="20">
        <v>703</v>
      </c>
      <c r="D103" s="37" t="s">
        <v>111</v>
      </c>
      <c r="E103" s="37" t="s">
        <v>23</v>
      </c>
      <c r="F103" s="42" t="s">
        <v>161</v>
      </c>
      <c r="G103" s="37" t="s">
        <v>38</v>
      </c>
      <c r="H103" s="43"/>
      <c r="I103" s="44"/>
      <c r="N103" s="64">
        <v>-21.37513</v>
      </c>
      <c r="O103" s="64">
        <v>-676</v>
      </c>
      <c r="P103" s="64"/>
    </row>
    <row r="104" spans="1:16" s="45" customFormat="1" ht="38.25" hidden="1">
      <c r="A104" s="107"/>
      <c r="B104" s="36" t="s">
        <v>162</v>
      </c>
      <c r="C104" s="20">
        <v>703</v>
      </c>
      <c r="D104" s="41" t="s">
        <v>111</v>
      </c>
      <c r="E104" s="41" t="s">
        <v>23</v>
      </c>
      <c r="F104" s="42" t="s">
        <v>163</v>
      </c>
      <c r="G104" s="41" t="s">
        <v>61</v>
      </c>
      <c r="H104" s="43"/>
      <c r="I104" s="44"/>
      <c r="N104" s="64"/>
      <c r="O104" s="64"/>
      <c r="P104" s="64"/>
    </row>
    <row r="105" spans="1:16" s="45" customFormat="1" ht="51">
      <c r="A105" s="107"/>
      <c r="B105" s="63" t="s">
        <v>164</v>
      </c>
      <c r="C105" s="20">
        <v>703</v>
      </c>
      <c r="D105" s="41" t="s">
        <v>111</v>
      </c>
      <c r="E105" s="41" t="s">
        <v>23</v>
      </c>
      <c r="F105" s="42" t="s">
        <v>165</v>
      </c>
      <c r="G105" s="41" t="s">
        <v>38</v>
      </c>
      <c r="H105" s="43">
        <v>1496.2</v>
      </c>
      <c r="I105" s="44"/>
      <c r="N105" s="64"/>
      <c r="O105" s="64"/>
      <c r="P105" s="64"/>
    </row>
    <row r="106" spans="1:16" s="45" customFormat="1" ht="51">
      <c r="A106" s="107"/>
      <c r="B106" s="63" t="s">
        <v>166</v>
      </c>
      <c r="C106" s="20">
        <v>703</v>
      </c>
      <c r="D106" s="37" t="s">
        <v>111</v>
      </c>
      <c r="E106" s="37" t="s">
        <v>23</v>
      </c>
      <c r="F106" s="42" t="s">
        <v>167</v>
      </c>
      <c r="G106" s="37" t="s">
        <v>38</v>
      </c>
      <c r="H106" s="43">
        <v>8478.14</v>
      </c>
      <c r="I106" s="44"/>
      <c r="N106" s="64"/>
      <c r="O106" s="64"/>
      <c r="P106" s="64"/>
    </row>
    <row r="107" spans="1:16" s="45" customFormat="1" ht="51" hidden="1">
      <c r="A107" s="107"/>
      <c r="B107" s="47" t="s">
        <v>168</v>
      </c>
      <c r="C107" s="20">
        <v>703</v>
      </c>
      <c r="D107" s="41" t="s">
        <v>111</v>
      </c>
      <c r="E107" s="41" t="s">
        <v>23</v>
      </c>
      <c r="F107" s="42" t="s">
        <v>123</v>
      </c>
      <c r="G107" s="41"/>
      <c r="H107" s="43">
        <f>H108</f>
        <v>0</v>
      </c>
      <c r="I107" s="44"/>
      <c r="N107" s="64"/>
      <c r="O107" s="64"/>
      <c r="P107" s="64"/>
    </row>
    <row r="108" spans="1:16" s="45" customFormat="1" ht="15" hidden="1">
      <c r="A108" s="107"/>
      <c r="B108" s="65" t="s">
        <v>169</v>
      </c>
      <c r="C108" s="20">
        <v>703</v>
      </c>
      <c r="D108" s="41" t="s">
        <v>111</v>
      </c>
      <c r="E108" s="41" t="s">
        <v>23</v>
      </c>
      <c r="F108" s="42" t="s">
        <v>170</v>
      </c>
      <c r="G108" s="41"/>
      <c r="H108" s="43">
        <f>H109</f>
        <v>0</v>
      </c>
      <c r="I108" s="44"/>
      <c r="N108" s="64"/>
      <c r="O108" s="64"/>
      <c r="P108" s="64"/>
    </row>
    <row r="109" spans="1:16" s="45" customFormat="1" ht="76.5" hidden="1">
      <c r="A109" s="107"/>
      <c r="B109" s="36" t="s">
        <v>171</v>
      </c>
      <c r="C109" s="20">
        <v>703</v>
      </c>
      <c r="D109" s="41" t="s">
        <v>111</v>
      </c>
      <c r="E109" s="41" t="s">
        <v>23</v>
      </c>
      <c r="F109" s="42" t="s">
        <v>172</v>
      </c>
      <c r="G109" s="41" t="s">
        <v>38</v>
      </c>
      <c r="H109" s="43"/>
      <c r="I109" s="44"/>
      <c r="N109" s="64"/>
      <c r="O109" s="64"/>
      <c r="P109" s="64"/>
    </row>
    <row r="110" spans="1:16" s="45" customFormat="1" ht="15">
      <c r="A110" s="107"/>
      <c r="B110" s="36" t="s">
        <v>15</v>
      </c>
      <c r="C110" s="20">
        <v>703</v>
      </c>
      <c r="D110" s="41" t="s">
        <v>111</v>
      </c>
      <c r="E110" s="41" t="s">
        <v>23</v>
      </c>
      <c r="F110" s="42" t="s">
        <v>106</v>
      </c>
      <c r="G110" s="41"/>
      <c r="H110" s="43">
        <f>H111</f>
        <v>5415.2</v>
      </c>
      <c r="I110" s="44"/>
      <c r="N110" s="64"/>
      <c r="O110" s="64"/>
      <c r="P110" s="64"/>
    </row>
    <row r="111" spans="1:16" s="45" customFormat="1" ht="15">
      <c r="A111" s="107"/>
      <c r="B111" s="48" t="s">
        <v>17</v>
      </c>
      <c r="C111" s="20">
        <v>703</v>
      </c>
      <c r="D111" s="41" t="s">
        <v>111</v>
      </c>
      <c r="E111" s="41" t="s">
        <v>23</v>
      </c>
      <c r="F111" s="42" t="s">
        <v>18</v>
      </c>
      <c r="G111" s="41"/>
      <c r="H111" s="43">
        <f>H112+H114+H115+H117+H121</f>
        <v>5415.2</v>
      </c>
      <c r="I111" s="44"/>
      <c r="N111" s="64"/>
      <c r="O111" s="64"/>
      <c r="P111" s="64"/>
    </row>
    <row r="112" spans="1:16" s="45" customFormat="1" ht="38.25" hidden="1">
      <c r="A112" s="107"/>
      <c r="B112" s="36" t="s">
        <v>173</v>
      </c>
      <c r="C112" s="20">
        <v>703</v>
      </c>
      <c r="D112" s="41" t="s">
        <v>111</v>
      </c>
      <c r="E112" s="41" t="s">
        <v>23</v>
      </c>
      <c r="F112" s="42" t="s">
        <v>174</v>
      </c>
      <c r="G112" s="41" t="s">
        <v>61</v>
      </c>
      <c r="H112" s="43"/>
      <c r="I112" s="44"/>
      <c r="N112" s="64"/>
      <c r="O112" s="64"/>
      <c r="P112" s="64"/>
    </row>
    <row r="113" spans="1:16" s="45" customFormat="1" ht="15" hidden="1">
      <c r="A113" s="107"/>
      <c r="B113" s="66" t="s">
        <v>175</v>
      </c>
      <c r="C113" s="20">
        <v>703</v>
      </c>
      <c r="D113" s="67" t="s">
        <v>111</v>
      </c>
      <c r="E113" s="67" t="s">
        <v>23</v>
      </c>
      <c r="F113" s="42" t="s">
        <v>174</v>
      </c>
      <c r="G113" s="67" t="s">
        <v>61</v>
      </c>
      <c r="H113" s="68"/>
      <c r="I113" s="44"/>
      <c r="N113" s="64">
        <v>788</v>
      </c>
      <c r="O113" s="69">
        <v>-2705.61495</v>
      </c>
      <c r="P113" s="64"/>
    </row>
    <row r="114" spans="1:16" s="45" customFormat="1" ht="15" hidden="1">
      <c r="A114" s="107"/>
      <c r="B114" s="36"/>
      <c r="C114" s="20"/>
      <c r="D114" s="41"/>
      <c r="E114" s="41"/>
      <c r="F114" s="42"/>
      <c r="G114" s="67"/>
      <c r="H114" s="43"/>
      <c r="I114" s="44"/>
      <c r="N114" s="64">
        <v>21.37513</v>
      </c>
      <c r="O114" s="69">
        <v>2705.6147</v>
      </c>
      <c r="P114" s="64">
        <v>302.4</v>
      </c>
    </row>
    <row r="115" spans="1:11" s="71" customFormat="1" ht="25.5">
      <c r="A115" s="107"/>
      <c r="B115" s="48" t="s">
        <v>176</v>
      </c>
      <c r="C115" s="20">
        <v>703</v>
      </c>
      <c r="D115" s="41" t="s">
        <v>111</v>
      </c>
      <c r="E115" s="41" t="s">
        <v>23</v>
      </c>
      <c r="F115" s="42" t="s">
        <v>177</v>
      </c>
      <c r="G115" s="41" t="s">
        <v>38</v>
      </c>
      <c r="H115" s="43">
        <v>1019.7</v>
      </c>
      <c r="I115" s="70"/>
      <c r="K115" s="72"/>
    </row>
    <row r="116" spans="1:11" s="71" customFormat="1" ht="15.75" hidden="1">
      <c r="A116" s="107"/>
      <c r="B116" s="73" t="s">
        <v>178</v>
      </c>
      <c r="C116" s="74">
        <v>703</v>
      </c>
      <c r="D116" s="67" t="s">
        <v>111</v>
      </c>
      <c r="E116" s="67" t="s">
        <v>23</v>
      </c>
      <c r="F116" s="75" t="s">
        <v>177</v>
      </c>
      <c r="G116" s="67" t="s">
        <v>38</v>
      </c>
      <c r="H116" s="68"/>
      <c r="I116" s="70"/>
      <c r="K116" s="72"/>
    </row>
    <row r="117" spans="1:15" s="71" customFormat="1" ht="38.25">
      <c r="A117" s="107"/>
      <c r="B117" s="48" t="s">
        <v>120</v>
      </c>
      <c r="C117" s="20">
        <v>703</v>
      </c>
      <c r="D117" s="41" t="s">
        <v>111</v>
      </c>
      <c r="E117" s="41" t="s">
        <v>23</v>
      </c>
      <c r="F117" s="42" t="s">
        <v>179</v>
      </c>
      <c r="G117" s="41" t="s">
        <v>38</v>
      </c>
      <c r="H117" s="43">
        <v>1795.5</v>
      </c>
      <c r="N117" s="45"/>
      <c r="O117" s="45"/>
    </row>
    <row r="118" spans="1:9" s="71" customFormat="1" ht="25.5" hidden="1">
      <c r="A118" s="107"/>
      <c r="B118" s="36" t="s">
        <v>180</v>
      </c>
      <c r="C118" s="20">
        <v>703</v>
      </c>
      <c r="D118" s="41" t="s">
        <v>111</v>
      </c>
      <c r="E118" s="41" t="s">
        <v>23</v>
      </c>
      <c r="F118" s="42" t="s">
        <v>177</v>
      </c>
      <c r="G118" s="41" t="s">
        <v>38</v>
      </c>
      <c r="H118" s="43"/>
      <c r="I118" s="70"/>
    </row>
    <row r="119" spans="1:9" s="71" customFormat="1" ht="25.5" hidden="1">
      <c r="A119" s="107"/>
      <c r="B119" s="66" t="s">
        <v>181</v>
      </c>
      <c r="C119" s="74">
        <v>703</v>
      </c>
      <c r="D119" s="67" t="s">
        <v>111</v>
      </c>
      <c r="E119" s="67" t="s">
        <v>23</v>
      </c>
      <c r="F119" s="75" t="s">
        <v>177</v>
      </c>
      <c r="G119" s="67" t="s">
        <v>38</v>
      </c>
      <c r="H119" s="68"/>
      <c r="I119" s="70"/>
    </row>
    <row r="120" spans="1:9" s="71" customFormat="1" ht="15" hidden="1">
      <c r="A120" s="107"/>
      <c r="B120" s="66" t="s">
        <v>178</v>
      </c>
      <c r="C120" s="74">
        <v>703</v>
      </c>
      <c r="D120" s="67" t="s">
        <v>111</v>
      </c>
      <c r="E120" s="67" t="s">
        <v>23</v>
      </c>
      <c r="F120" s="75" t="s">
        <v>177</v>
      </c>
      <c r="G120" s="67" t="s">
        <v>38</v>
      </c>
      <c r="H120" s="68"/>
      <c r="I120" s="70"/>
    </row>
    <row r="121" spans="1:9" s="71" customFormat="1" ht="38.25">
      <c r="A121" s="107"/>
      <c r="B121" s="36" t="s">
        <v>182</v>
      </c>
      <c r="C121" s="20">
        <v>703</v>
      </c>
      <c r="D121" s="41" t="s">
        <v>111</v>
      </c>
      <c r="E121" s="41" t="s">
        <v>23</v>
      </c>
      <c r="F121" s="42" t="s">
        <v>183</v>
      </c>
      <c r="G121" s="41" t="s">
        <v>38</v>
      </c>
      <c r="H121" s="52">
        <v>2600</v>
      </c>
      <c r="I121" s="70"/>
    </row>
    <row r="122" spans="1:9" s="71" customFormat="1" ht="15" hidden="1">
      <c r="A122" s="107"/>
      <c r="B122" s="36"/>
      <c r="C122" s="20"/>
      <c r="D122" s="41"/>
      <c r="E122" s="41"/>
      <c r="F122" s="42"/>
      <c r="G122" s="41"/>
      <c r="H122" s="43"/>
      <c r="I122" s="70"/>
    </row>
    <row r="123" spans="1:8" ht="25.5" hidden="1">
      <c r="A123" s="107"/>
      <c r="B123" s="36" t="s">
        <v>184</v>
      </c>
      <c r="C123" s="20">
        <v>703</v>
      </c>
      <c r="D123" s="37" t="s">
        <v>111</v>
      </c>
      <c r="E123" s="37" t="s">
        <v>111</v>
      </c>
      <c r="F123" s="38"/>
      <c r="G123" s="20"/>
      <c r="H123" s="39">
        <f>SUM(H124)</f>
        <v>0</v>
      </c>
    </row>
    <row r="124" spans="1:8" ht="15" hidden="1">
      <c r="A124" s="107"/>
      <c r="B124" s="36" t="s">
        <v>15</v>
      </c>
      <c r="C124" s="37" t="s">
        <v>16</v>
      </c>
      <c r="D124" s="37" t="s">
        <v>111</v>
      </c>
      <c r="E124" s="37" t="s">
        <v>111</v>
      </c>
      <c r="F124" s="38">
        <v>99</v>
      </c>
      <c r="G124" s="20"/>
      <c r="H124" s="40">
        <f>SUM(H125)</f>
        <v>0</v>
      </c>
    </row>
    <row r="125" spans="1:8" ht="15" hidden="1">
      <c r="A125" s="107"/>
      <c r="B125" s="36" t="s">
        <v>17</v>
      </c>
      <c r="C125" s="37" t="s">
        <v>16</v>
      </c>
      <c r="D125" s="37" t="s">
        <v>111</v>
      </c>
      <c r="E125" s="37" t="s">
        <v>111</v>
      </c>
      <c r="F125" s="38" t="s">
        <v>18</v>
      </c>
      <c r="G125" s="20"/>
      <c r="H125" s="39">
        <f>SUM(H126+H127)</f>
        <v>0</v>
      </c>
    </row>
    <row r="126" spans="1:9" s="45" customFormat="1" ht="89.25" hidden="1">
      <c r="A126" s="107"/>
      <c r="B126" s="47" t="s">
        <v>185</v>
      </c>
      <c r="C126" s="20">
        <v>703</v>
      </c>
      <c r="D126" s="76" t="s">
        <v>111</v>
      </c>
      <c r="E126" s="76" t="s">
        <v>111</v>
      </c>
      <c r="F126" s="77" t="s">
        <v>186</v>
      </c>
      <c r="G126" s="41" t="s">
        <v>21</v>
      </c>
      <c r="H126" s="43"/>
      <c r="I126" s="44"/>
    </row>
    <row r="127" spans="1:9" s="45" customFormat="1" ht="63.75" hidden="1">
      <c r="A127" s="107"/>
      <c r="B127" s="47" t="s">
        <v>187</v>
      </c>
      <c r="C127" s="20">
        <v>703</v>
      </c>
      <c r="D127" s="76" t="s">
        <v>111</v>
      </c>
      <c r="E127" s="76" t="s">
        <v>111</v>
      </c>
      <c r="F127" s="77" t="s">
        <v>188</v>
      </c>
      <c r="G127" s="41" t="s">
        <v>38</v>
      </c>
      <c r="H127" s="43"/>
      <c r="I127" s="44"/>
    </row>
    <row r="128" spans="1:9" s="45" customFormat="1" ht="15" hidden="1">
      <c r="A128" s="107"/>
      <c r="B128" s="47" t="s">
        <v>189</v>
      </c>
      <c r="C128" s="20">
        <v>703</v>
      </c>
      <c r="D128" s="76" t="s">
        <v>190</v>
      </c>
      <c r="E128" s="76"/>
      <c r="F128" s="77"/>
      <c r="G128" s="41"/>
      <c r="H128" s="43">
        <f>H129</f>
        <v>0</v>
      </c>
      <c r="I128" s="44"/>
    </row>
    <row r="129" spans="1:9" s="45" customFormat="1" ht="15" hidden="1">
      <c r="A129" s="107"/>
      <c r="B129" s="47" t="s">
        <v>191</v>
      </c>
      <c r="C129" s="20">
        <v>703</v>
      </c>
      <c r="D129" s="76" t="s">
        <v>190</v>
      </c>
      <c r="E129" s="76" t="s">
        <v>14</v>
      </c>
      <c r="F129" s="77"/>
      <c r="G129" s="41"/>
      <c r="H129" s="43">
        <f>H130</f>
        <v>0</v>
      </c>
      <c r="I129" s="44"/>
    </row>
    <row r="130" spans="1:9" s="45" customFormat="1" ht="38.25" hidden="1">
      <c r="A130" s="107"/>
      <c r="B130" s="47" t="s">
        <v>156</v>
      </c>
      <c r="C130" s="20">
        <v>703</v>
      </c>
      <c r="D130" s="76" t="s">
        <v>190</v>
      </c>
      <c r="E130" s="76" t="s">
        <v>14</v>
      </c>
      <c r="F130" s="42" t="s">
        <v>192</v>
      </c>
      <c r="G130" s="41"/>
      <c r="H130" s="43">
        <f>H131</f>
        <v>0</v>
      </c>
      <c r="I130" s="44"/>
    </row>
    <row r="131" spans="1:9" s="45" customFormat="1" ht="38.25" hidden="1">
      <c r="A131" s="107"/>
      <c r="B131" s="47" t="s">
        <v>193</v>
      </c>
      <c r="C131" s="20">
        <v>703</v>
      </c>
      <c r="D131" s="76" t="s">
        <v>190</v>
      </c>
      <c r="E131" s="76" t="s">
        <v>14</v>
      </c>
      <c r="F131" s="42" t="s">
        <v>194</v>
      </c>
      <c r="G131" s="41"/>
      <c r="H131" s="43">
        <f>H132</f>
        <v>0</v>
      </c>
      <c r="I131" s="44"/>
    </row>
    <row r="132" spans="1:9" s="45" customFormat="1" ht="38.25" hidden="1">
      <c r="A132" s="107"/>
      <c r="B132" s="47" t="s">
        <v>195</v>
      </c>
      <c r="C132" s="20">
        <v>703</v>
      </c>
      <c r="D132" s="76" t="s">
        <v>190</v>
      </c>
      <c r="E132" s="76" t="s">
        <v>14</v>
      </c>
      <c r="F132" s="42" t="s">
        <v>196</v>
      </c>
      <c r="G132" s="41" t="s">
        <v>38</v>
      </c>
      <c r="H132" s="43"/>
      <c r="I132" s="44"/>
    </row>
    <row r="133" spans="1:8" ht="15">
      <c r="A133" s="107"/>
      <c r="B133" s="36" t="s">
        <v>197</v>
      </c>
      <c r="C133" s="20">
        <v>703</v>
      </c>
      <c r="D133" s="37" t="s">
        <v>198</v>
      </c>
      <c r="E133" s="37"/>
      <c r="F133" s="38"/>
      <c r="G133" s="20"/>
      <c r="H133" s="50">
        <f>SUM(H134)</f>
        <v>4015</v>
      </c>
    </row>
    <row r="134" spans="1:8" ht="15">
      <c r="A134" s="107"/>
      <c r="B134" s="36" t="s">
        <v>199</v>
      </c>
      <c r="C134" s="20">
        <v>703</v>
      </c>
      <c r="D134" s="37" t="s">
        <v>198</v>
      </c>
      <c r="E134" s="37" t="s">
        <v>12</v>
      </c>
      <c r="F134" s="38"/>
      <c r="G134" s="20"/>
      <c r="H134" s="50">
        <f>SUM(H135+H156)</f>
        <v>4015</v>
      </c>
    </row>
    <row r="135" spans="1:9" s="45" customFormat="1" ht="38.25">
      <c r="A135" s="107"/>
      <c r="B135" s="48" t="s">
        <v>200</v>
      </c>
      <c r="C135" s="20">
        <v>703</v>
      </c>
      <c r="D135" s="41" t="s">
        <v>198</v>
      </c>
      <c r="E135" s="41" t="s">
        <v>12</v>
      </c>
      <c r="F135" s="42" t="s">
        <v>201</v>
      </c>
      <c r="G135" s="41"/>
      <c r="H135" s="52">
        <f>SUM(H136+H149+H154)</f>
        <v>3804</v>
      </c>
      <c r="I135" s="44"/>
    </row>
    <row r="136" spans="1:9" s="45" customFormat="1" ht="25.5">
      <c r="A136" s="107"/>
      <c r="B136" s="53" t="s">
        <v>202</v>
      </c>
      <c r="C136" s="20">
        <v>703</v>
      </c>
      <c r="D136" s="41" t="s">
        <v>198</v>
      </c>
      <c r="E136" s="41" t="s">
        <v>12</v>
      </c>
      <c r="F136" s="57" t="s">
        <v>203</v>
      </c>
      <c r="G136" s="58"/>
      <c r="H136" s="52">
        <f>SUM(H137:H148)</f>
        <v>-128.99999999999991</v>
      </c>
      <c r="I136" s="44"/>
    </row>
    <row r="137" spans="1:9" s="45" customFormat="1" ht="38.25">
      <c r="A137" s="107"/>
      <c r="B137" s="48" t="s">
        <v>204</v>
      </c>
      <c r="C137" s="20">
        <v>703</v>
      </c>
      <c r="D137" s="41" t="s">
        <v>198</v>
      </c>
      <c r="E137" s="41" t="s">
        <v>12</v>
      </c>
      <c r="F137" s="42" t="s">
        <v>205</v>
      </c>
      <c r="G137" s="41" t="s">
        <v>38</v>
      </c>
      <c r="H137" s="52">
        <v>-118</v>
      </c>
      <c r="I137" s="44"/>
    </row>
    <row r="138" spans="1:9" s="45" customFormat="1" ht="38.25">
      <c r="A138" s="107"/>
      <c r="B138" s="53" t="s">
        <v>206</v>
      </c>
      <c r="C138" s="20">
        <v>703</v>
      </c>
      <c r="D138" s="41" t="s">
        <v>198</v>
      </c>
      <c r="E138" s="41" t="s">
        <v>12</v>
      </c>
      <c r="F138" s="57" t="s">
        <v>207</v>
      </c>
      <c r="G138" s="58">
        <v>500</v>
      </c>
      <c r="H138" s="43">
        <v>-677.5</v>
      </c>
      <c r="I138" s="44"/>
    </row>
    <row r="139" spans="1:9" s="71" customFormat="1" ht="38.25">
      <c r="A139" s="107"/>
      <c r="B139" s="48" t="s">
        <v>208</v>
      </c>
      <c r="C139" s="20">
        <v>703</v>
      </c>
      <c r="D139" s="41" t="s">
        <v>198</v>
      </c>
      <c r="E139" s="41" t="s">
        <v>12</v>
      </c>
      <c r="F139" s="42" t="s">
        <v>209</v>
      </c>
      <c r="G139" s="41" t="s">
        <v>38</v>
      </c>
      <c r="H139" s="43">
        <v>257.7</v>
      </c>
      <c r="I139" s="70"/>
    </row>
    <row r="140" spans="1:9" s="71" customFormat="1" ht="38.25">
      <c r="A140" s="107"/>
      <c r="B140" s="48" t="s">
        <v>210</v>
      </c>
      <c r="C140" s="20">
        <v>703</v>
      </c>
      <c r="D140" s="41" t="s">
        <v>198</v>
      </c>
      <c r="E140" s="41" t="s">
        <v>12</v>
      </c>
      <c r="F140" s="42" t="s">
        <v>211</v>
      </c>
      <c r="G140" s="41" t="s">
        <v>38</v>
      </c>
      <c r="H140" s="43">
        <v>112</v>
      </c>
      <c r="I140" s="70"/>
    </row>
    <row r="141" spans="1:9" s="71" customFormat="1" ht="51">
      <c r="A141" s="107"/>
      <c r="B141" s="48" t="s">
        <v>212</v>
      </c>
      <c r="C141" s="20">
        <v>703</v>
      </c>
      <c r="D141" s="41" t="s">
        <v>198</v>
      </c>
      <c r="E141" s="41" t="s">
        <v>12</v>
      </c>
      <c r="F141" s="42" t="s">
        <v>213</v>
      </c>
      <c r="G141" s="41" t="s">
        <v>38</v>
      </c>
      <c r="H141" s="43">
        <v>11.2</v>
      </c>
      <c r="I141" s="70"/>
    </row>
    <row r="142" spans="1:9" s="71" customFormat="1" ht="51">
      <c r="A142" s="107"/>
      <c r="B142" s="48" t="s">
        <v>214</v>
      </c>
      <c r="C142" s="20">
        <v>703</v>
      </c>
      <c r="D142" s="41" t="s">
        <v>198</v>
      </c>
      <c r="E142" s="41" t="s">
        <v>12</v>
      </c>
      <c r="F142" s="42" t="s">
        <v>215</v>
      </c>
      <c r="G142" s="41" t="s">
        <v>38</v>
      </c>
      <c r="H142" s="43">
        <v>55.6</v>
      </c>
      <c r="I142" s="70"/>
    </row>
    <row r="143" spans="1:9" s="45" customFormat="1" ht="51">
      <c r="A143" s="107"/>
      <c r="B143" s="48" t="s">
        <v>216</v>
      </c>
      <c r="C143" s="20">
        <v>703</v>
      </c>
      <c r="D143" s="41" t="s">
        <v>198</v>
      </c>
      <c r="E143" s="41" t="s">
        <v>12</v>
      </c>
      <c r="F143" s="42" t="s">
        <v>217</v>
      </c>
      <c r="G143" s="41" t="s">
        <v>38</v>
      </c>
      <c r="H143" s="52">
        <f>-11+87.8</f>
        <v>76.8</v>
      </c>
      <c r="I143" s="49" t="s">
        <v>218</v>
      </c>
    </row>
    <row r="144" spans="1:9" s="45" customFormat="1" ht="51">
      <c r="A144" s="107"/>
      <c r="B144" s="48" t="s">
        <v>219</v>
      </c>
      <c r="C144" s="20">
        <v>703</v>
      </c>
      <c r="D144" s="41" t="s">
        <v>198</v>
      </c>
      <c r="E144" s="41" t="s">
        <v>12</v>
      </c>
      <c r="F144" s="42" t="s">
        <v>220</v>
      </c>
      <c r="G144" s="41" t="s">
        <v>38</v>
      </c>
      <c r="H144" s="43">
        <v>20.6</v>
      </c>
      <c r="I144" s="44"/>
    </row>
    <row r="145" spans="1:9" s="45" customFormat="1" ht="51">
      <c r="A145" s="107"/>
      <c r="B145" s="48" t="s">
        <v>221</v>
      </c>
      <c r="C145" s="20">
        <v>703</v>
      </c>
      <c r="D145" s="41" t="s">
        <v>198</v>
      </c>
      <c r="E145" s="41" t="s">
        <v>12</v>
      </c>
      <c r="F145" s="42" t="s">
        <v>222</v>
      </c>
      <c r="G145" s="41" t="s">
        <v>38</v>
      </c>
      <c r="H145" s="43">
        <v>54.2</v>
      </c>
      <c r="I145" s="44"/>
    </row>
    <row r="146" spans="1:9" s="45" customFormat="1" ht="38.25">
      <c r="A146" s="107"/>
      <c r="B146" s="48" t="s">
        <v>223</v>
      </c>
      <c r="C146" s="20">
        <v>703</v>
      </c>
      <c r="D146" s="41" t="s">
        <v>198</v>
      </c>
      <c r="E146" s="41" t="s">
        <v>12</v>
      </c>
      <c r="F146" s="42" t="s">
        <v>224</v>
      </c>
      <c r="G146" s="41" t="s">
        <v>38</v>
      </c>
      <c r="H146" s="43">
        <v>78.4</v>
      </c>
      <c r="I146" s="44"/>
    </row>
    <row r="147" spans="1:9" s="45" customFormat="1" ht="76.5" hidden="1">
      <c r="A147" s="107"/>
      <c r="B147" s="78" t="s">
        <v>225</v>
      </c>
      <c r="C147" s="20">
        <v>703</v>
      </c>
      <c r="D147" s="41" t="s">
        <v>198</v>
      </c>
      <c r="E147" s="41" t="s">
        <v>12</v>
      </c>
      <c r="F147" s="42" t="s">
        <v>226</v>
      </c>
      <c r="G147" s="41" t="s">
        <v>38</v>
      </c>
      <c r="H147" s="43"/>
      <c r="I147" s="44"/>
    </row>
    <row r="148" spans="1:9" s="45" customFormat="1" ht="63.75" hidden="1">
      <c r="A148" s="107"/>
      <c r="B148" s="78" t="s">
        <v>227</v>
      </c>
      <c r="C148" s="20">
        <v>703</v>
      </c>
      <c r="D148" s="41" t="s">
        <v>198</v>
      </c>
      <c r="E148" s="41" t="s">
        <v>12</v>
      </c>
      <c r="F148" s="42" t="s">
        <v>228</v>
      </c>
      <c r="G148" s="41" t="s">
        <v>38</v>
      </c>
      <c r="H148" s="43"/>
      <c r="I148" s="44"/>
    </row>
    <row r="149" spans="1:9" s="45" customFormat="1" ht="25.5">
      <c r="A149" s="107"/>
      <c r="B149" s="53" t="s">
        <v>229</v>
      </c>
      <c r="C149" s="20">
        <v>703</v>
      </c>
      <c r="D149" s="41" t="s">
        <v>198</v>
      </c>
      <c r="E149" s="41" t="s">
        <v>12</v>
      </c>
      <c r="F149" s="57" t="s">
        <v>230</v>
      </c>
      <c r="G149" s="58"/>
      <c r="H149" s="52">
        <f>SUM(H150:H151)</f>
        <v>3933</v>
      </c>
      <c r="I149" s="44"/>
    </row>
    <row r="150" spans="1:9" s="45" customFormat="1" ht="38.25">
      <c r="A150" s="107"/>
      <c r="B150" s="78" t="s">
        <v>231</v>
      </c>
      <c r="C150" s="20">
        <v>703</v>
      </c>
      <c r="D150" s="41" t="s">
        <v>198</v>
      </c>
      <c r="E150" s="41" t="s">
        <v>12</v>
      </c>
      <c r="F150" s="42" t="s">
        <v>232</v>
      </c>
      <c r="G150" s="41" t="s">
        <v>38</v>
      </c>
      <c r="H150" s="52">
        <v>-440</v>
      </c>
      <c r="I150" s="79"/>
    </row>
    <row r="151" spans="1:9" s="45" customFormat="1" ht="38.25">
      <c r="A151" s="107"/>
      <c r="B151" s="78" t="s">
        <v>233</v>
      </c>
      <c r="C151" s="20">
        <v>703</v>
      </c>
      <c r="D151" s="41" t="s">
        <v>198</v>
      </c>
      <c r="E151" s="41" t="s">
        <v>12</v>
      </c>
      <c r="F151" s="42" t="s">
        <v>234</v>
      </c>
      <c r="G151" s="41" t="s">
        <v>38</v>
      </c>
      <c r="H151" s="52">
        <f>3933+440</f>
        <v>4373</v>
      </c>
      <c r="I151" s="80" t="s">
        <v>235</v>
      </c>
    </row>
    <row r="152" spans="1:9" s="84" customFormat="1" ht="15">
      <c r="A152" s="107"/>
      <c r="B152" s="81" t="s">
        <v>236</v>
      </c>
      <c r="C152" s="74">
        <v>703</v>
      </c>
      <c r="D152" s="67" t="s">
        <v>198</v>
      </c>
      <c r="E152" s="67" t="s">
        <v>12</v>
      </c>
      <c r="F152" s="75" t="s">
        <v>234</v>
      </c>
      <c r="G152" s="67" t="s">
        <v>38</v>
      </c>
      <c r="H152" s="82">
        <v>3933</v>
      </c>
      <c r="I152" s="83"/>
    </row>
    <row r="153" spans="1:9" s="84" customFormat="1" ht="15">
      <c r="A153" s="107"/>
      <c r="B153" s="81" t="s">
        <v>237</v>
      </c>
      <c r="C153" s="74">
        <v>703</v>
      </c>
      <c r="D153" s="67" t="s">
        <v>198</v>
      </c>
      <c r="E153" s="67" t="s">
        <v>12</v>
      </c>
      <c r="F153" s="75" t="s">
        <v>234</v>
      </c>
      <c r="G153" s="67" t="s">
        <v>38</v>
      </c>
      <c r="H153" s="82">
        <v>440</v>
      </c>
      <c r="I153" s="83"/>
    </row>
    <row r="154" spans="1:9" s="45" customFormat="1" ht="25.5" hidden="1">
      <c r="A154" s="107"/>
      <c r="B154" s="53" t="s">
        <v>238</v>
      </c>
      <c r="C154" s="20">
        <v>703</v>
      </c>
      <c r="D154" s="41" t="s">
        <v>198</v>
      </c>
      <c r="E154" s="41" t="s">
        <v>12</v>
      </c>
      <c r="F154" s="57" t="s">
        <v>239</v>
      </c>
      <c r="G154" s="58"/>
      <c r="H154" s="43">
        <f>SUM(H155:H155)</f>
        <v>0</v>
      </c>
      <c r="I154" s="44"/>
    </row>
    <row r="155" spans="1:9" s="45" customFormat="1" ht="25.5" hidden="1">
      <c r="A155" s="107"/>
      <c r="B155" s="48" t="s">
        <v>240</v>
      </c>
      <c r="C155" s="20">
        <v>703</v>
      </c>
      <c r="D155" s="41" t="s">
        <v>198</v>
      </c>
      <c r="E155" s="41" t="s">
        <v>12</v>
      </c>
      <c r="F155" s="42" t="s">
        <v>241</v>
      </c>
      <c r="G155" s="41" t="s">
        <v>38</v>
      </c>
      <c r="H155" s="43"/>
      <c r="I155" s="44"/>
    </row>
    <row r="156" spans="1:9" s="45" customFormat="1" ht="15">
      <c r="A156" s="107"/>
      <c r="B156" s="36" t="s">
        <v>15</v>
      </c>
      <c r="C156" s="20">
        <v>703</v>
      </c>
      <c r="D156" s="41" t="s">
        <v>198</v>
      </c>
      <c r="E156" s="41" t="s">
        <v>12</v>
      </c>
      <c r="F156" s="42" t="s">
        <v>106</v>
      </c>
      <c r="G156" s="41"/>
      <c r="H156" s="52">
        <f>H157</f>
        <v>211</v>
      </c>
      <c r="I156" s="44"/>
    </row>
    <row r="157" spans="1:9" s="45" customFormat="1" ht="15">
      <c r="A157" s="107"/>
      <c r="B157" s="36" t="s">
        <v>17</v>
      </c>
      <c r="C157" s="20">
        <v>703</v>
      </c>
      <c r="D157" s="41" t="s">
        <v>198</v>
      </c>
      <c r="E157" s="41" t="s">
        <v>12</v>
      </c>
      <c r="F157" s="42" t="s">
        <v>18</v>
      </c>
      <c r="G157" s="41"/>
      <c r="H157" s="52">
        <f>SUM(H158:H159)</f>
        <v>211</v>
      </c>
      <c r="I157" s="44"/>
    </row>
    <row r="158" spans="1:9" s="45" customFormat="1" ht="25.5" hidden="1">
      <c r="A158" s="107"/>
      <c r="B158" s="56" t="s">
        <v>242</v>
      </c>
      <c r="C158" s="20">
        <v>703</v>
      </c>
      <c r="D158" s="41" t="s">
        <v>198</v>
      </c>
      <c r="E158" s="41" t="s">
        <v>12</v>
      </c>
      <c r="F158" s="42" t="s">
        <v>243</v>
      </c>
      <c r="G158" s="41" t="s">
        <v>38</v>
      </c>
      <c r="H158" s="52"/>
      <c r="I158" s="44"/>
    </row>
    <row r="159" spans="1:9" s="45" customFormat="1" ht="51">
      <c r="A159" s="107"/>
      <c r="B159" s="56" t="s">
        <v>244</v>
      </c>
      <c r="C159" s="20">
        <v>703</v>
      </c>
      <c r="D159" s="41" t="s">
        <v>198</v>
      </c>
      <c r="E159" s="41" t="s">
        <v>12</v>
      </c>
      <c r="F159" s="42" t="s">
        <v>44</v>
      </c>
      <c r="G159" s="41" t="s">
        <v>38</v>
      </c>
      <c r="H159" s="52">
        <f>SUM(H160:H161)</f>
        <v>211</v>
      </c>
      <c r="I159" s="49" t="s">
        <v>245</v>
      </c>
    </row>
    <row r="160" spans="1:9" s="45" customFormat="1" ht="15">
      <c r="A160" s="107"/>
      <c r="B160" s="81" t="s">
        <v>236</v>
      </c>
      <c r="C160" s="74">
        <v>703</v>
      </c>
      <c r="D160" s="67" t="s">
        <v>198</v>
      </c>
      <c r="E160" s="67" t="s">
        <v>12</v>
      </c>
      <c r="F160" s="75" t="s">
        <v>44</v>
      </c>
      <c r="G160" s="67" t="s">
        <v>38</v>
      </c>
      <c r="H160" s="82">
        <v>200</v>
      </c>
      <c r="I160" s="44"/>
    </row>
    <row r="161" spans="1:9" s="45" customFormat="1" ht="15">
      <c r="A161" s="107"/>
      <c r="B161" s="81" t="s">
        <v>237</v>
      </c>
      <c r="C161" s="74">
        <v>703</v>
      </c>
      <c r="D161" s="67" t="s">
        <v>198</v>
      </c>
      <c r="E161" s="67" t="s">
        <v>12</v>
      </c>
      <c r="F161" s="75" t="s">
        <v>44</v>
      </c>
      <c r="G161" s="67" t="s">
        <v>38</v>
      </c>
      <c r="H161" s="82">
        <v>11</v>
      </c>
      <c r="I161" s="44"/>
    </row>
    <row r="162" spans="1:8" ht="15">
      <c r="A162" s="107"/>
      <c r="B162" s="36" t="s">
        <v>246</v>
      </c>
      <c r="C162" s="37" t="s">
        <v>16</v>
      </c>
      <c r="D162" s="37" t="s">
        <v>157</v>
      </c>
      <c r="E162" s="37"/>
      <c r="F162" s="38"/>
      <c r="G162" s="20"/>
      <c r="H162" s="51">
        <f>SUM(H163+H168+H177)</f>
        <v>-1065</v>
      </c>
    </row>
    <row r="163" spans="1:8" ht="15">
      <c r="A163" s="107"/>
      <c r="B163" s="36" t="s">
        <v>247</v>
      </c>
      <c r="C163" s="37" t="s">
        <v>16</v>
      </c>
      <c r="D163" s="37" t="s">
        <v>157</v>
      </c>
      <c r="E163" s="37" t="s">
        <v>12</v>
      </c>
      <c r="F163" s="38"/>
      <c r="G163" s="20"/>
      <c r="H163" s="51">
        <f>SUM(H164)</f>
        <v>-118</v>
      </c>
    </row>
    <row r="164" spans="1:8" ht="15">
      <c r="A164" s="107"/>
      <c r="B164" s="36" t="s">
        <v>15</v>
      </c>
      <c r="C164" s="37" t="s">
        <v>16</v>
      </c>
      <c r="D164" s="37" t="s">
        <v>157</v>
      </c>
      <c r="E164" s="37" t="s">
        <v>12</v>
      </c>
      <c r="F164" s="38">
        <v>99</v>
      </c>
      <c r="G164" s="20"/>
      <c r="H164" s="51">
        <f>SUM(H165)</f>
        <v>-118</v>
      </c>
    </row>
    <row r="165" spans="1:8" ht="15">
      <c r="A165" s="107"/>
      <c r="B165" s="36" t="s">
        <v>17</v>
      </c>
      <c r="C165" s="37" t="s">
        <v>16</v>
      </c>
      <c r="D165" s="37" t="s">
        <v>157</v>
      </c>
      <c r="E165" s="37" t="s">
        <v>12</v>
      </c>
      <c r="F165" s="38" t="s">
        <v>18</v>
      </c>
      <c r="G165" s="20"/>
      <c r="H165" s="50">
        <f>SUM(H166+H167)</f>
        <v>-118</v>
      </c>
    </row>
    <row r="166" spans="1:9" s="45" customFormat="1" ht="25.5">
      <c r="A166" s="107"/>
      <c r="B166" s="53" t="s">
        <v>248</v>
      </c>
      <c r="C166" s="20">
        <v>703</v>
      </c>
      <c r="D166" s="41" t="s">
        <v>157</v>
      </c>
      <c r="E166" s="41" t="s">
        <v>12</v>
      </c>
      <c r="F166" s="42" t="s">
        <v>249</v>
      </c>
      <c r="G166" s="41" t="s">
        <v>61</v>
      </c>
      <c r="H166" s="43"/>
      <c r="I166" s="44"/>
    </row>
    <row r="167" spans="1:9" s="45" customFormat="1" ht="25.5">
      <c r="A167" s="107"/>
      <c r="B167" s="53" t="s">
        <v>250</v>
      </c>
      <c r="C167" s="20">
        <v>703</v>
      </c>
      <c r="D167" s="41" t="s">
        <v>157</v>
      </c>
      <c r="E167" s="41" t="s">
        <v>12</v>
      </c>
      <c r="F167" s="42" t="s">
        <v>249</v>
      </c>
      <c r="G167" s="41" t="s">
        <v>33</v>
      </c>
      <c r="H167" s="52">
        <f>-96-22</f>
        <v>-118</v>
      </c>
      <c r="I167" s="49" t="s">
        <v>251</v>
      </c>
    </row>
    <row r="168" spans="1:9" s="45" customFormat="1" ht="15">
      <c r="A168" s="107"/>
      <c r="B168" s="53" t="s">
        <v>252</v>
      </c>
      <c r="C168" s="20">
        <v>703</v>
      </c>
      <c r="D168" s="41" t="s">
        <v>157</v>
      </c>
      <c r="E168" s="41" t="s">
        <v>23</v>
      </c>
      <c r="F168" s="42"/>
      <c r="G168" s="41"/>
      <c r="H168" s="52">
        <f>H169</f>
        <v>-947</v>
      </c>
      <c r="I168" s="44"/>
    </row>
    <row r="169" spans="1:9" s="45" customFormat="1" ht="15">
      <c r="A169" s="107"/>
      <c r="B169" s="36" t="s">
        <v>15</v>
      </c>
      <c r="C169" s="20">
        <v>703</v>
      </c>
      <c r="D169" s="41" t="s">
        <v>157</v>
      </c>
      <c r="E169" s="41" t="s">
        <v>23</v>
      </c>
      <c r="F169" s="42" t="s">
        <v>106</v>
      </c>
      <c r="G169" s="41"/>
      <c r="H169" s="52">
        <f>H170</f>
        <v>-947</v>
      </c>
      <c r="I169" s="44"/>
    </row>
    <row r="170" spans="1:9" s="45" customFormat="1" ht="15">
      <c r="A170" s="107"/>
      <c r="B170" s="36" t="s">
        <v>17</v>
      </c>
      <c r="C170" s="20">
        <v>703</v>
      </c>
      <c r="D170" s="41" t="s">
        <v>157</v>
      </c>
      <c r="E170" s="41" t="s">
        <v>23</v>
      </c>
      <c r="F170" s="42" t="s">
        <v>18</v>
      </c>
      <c r="G170" s="41"/>
      <c r="H170" s="52">
        <f>H171+H172+H174+H175+H173+H176</f>
        <v>-947</v>
      </c>
      <c r="I170" s="44"/>
    </row>
    <row r="171" spans="1:9" s="45" customFormat="1" ht="51">
      <c r="A171" s="107"/>
      <c r="B171" s="56" t="s">
        <v>253</v>
      </c>
      <c r="C171" s="20">
        <v>703</v>
      </c>
      <c r="D171" s="41" t="s">
        <v>157</v>
      </c>
      <c r="E171" s="41" t="s">
        <v>23</v>
      </c>
      <c r="F171" s="42" t="s">
        <v>254</v>
      </c>
      <c r="G171" s="41" t="s">
        <v>38</v>
      </c>
      <c r="H171" s="52">
        <v>-900</v>
      </c>
      <c r="I171" s="44"/>
    </row>
    <row r="172" spans="1:9" s="45" customFormat="1" ht="51">
      <c r="A172" s="107"/>
      <c r="B172" s="56" t="s">
        <v>255</v>
      </c>
      <c r="C172" s="20">
        <v>703</v>
      </c>
      <c r="D172" s="41" t="s">
        <v>157</v>
      </c>
      <c r="E172" s="41" t="s">
        <v>23</v>
      </c>
      <c r="F172" s="42" t="s">
        <v>256</v>
      </c>
      <c r="G172" s="41" t="s">
        <v>38</v>
      </c>
      <c r="H172" s="52">
        <v>-47</v>
      </c>
      <c r="I172" s="44"/>
    </row>
    <row r="173" spans="1:9" s="45" customFormat="1" ht="38.25" hidden="1">
      <c r="A173" s="107"/>
      <c r="B173" s="48" t="s">
        <v>257</v>
      </c>
      <c r="C173" s="20">
        <v>703</v>
      </c>
      <c r="D173" s="41" t="s">
        <v>157</v>
      </c>
      <c r="E173" s="41" t="s">
        <v>23</v>
      </c>
      <c r="F173" s="42" t="s">
        <v>258</v>
      </c>
      <c r="G173" s="41" t="s">
        <v>38</v>
      </c>
      <c r="H173" s="43"/>
      <c r="I173" s="44"/>
    </row>
    <row r="174" spans="1:9" s="45" customFormat="1" ht="25.5" hidden="1">
      <c r="A174" s="107"/>
      <c r="B174" s="47" t="s">
        <v>259</v>
      </c>
      <c r="C174" s="20">
        <v>703</v>
      </c>
      <c r="D174" s="41" t="s">
        <v>157</v>
      </c>
      <c r="E174" s="41" t="s">
        <v>23</v>
      </c>
      <c r="F174" s="42" t="s">
        <v>260</v>
      </c>
      <c r="G174" s="41" t="s">
        <v>38</v>
      </c>
      <c r="H174" s="43"/>
      <c r="I174" s="44"/>
    </row>
    <row r="175" spans="1:9" s="45" customFormat="1" ht="25.5" hidden="1">
      <c r="A175" s="107"/>
      <c r="B175" s="47" t="s">
        <v>261</v>
      </c>
      <c r="C175" s="20">
        <v>703</v>
      </c>
      <c r="D175" s="37" t="s">
        <v>157</v>
      </c>
      <c r="E175" s="37" t="s">
        <v>23</v>
      </c>
      <c r="F175" s="85" t="s">
        <v>262</v>
      </c>
      <c r="G175" s="37" t="s">
        <v>38</v>
      </c>
      <c r="H175" s="39"/>
      <c r="I175" s="44"/>
    </row>
    <row r="176" spans="1:9" s="45" customFormat="1" ht="38.25" hidden="1">
      <c r="A176" s="107"/>
      <c r="B176" s="47" t="s">
        <v>263</v>
      </c>
      <c r="C176" s="20">
        <v>703</v>
      </c>
      <c r="D176" s="37" t="s">
        <v>157</v>
      </c>
      <c r="E176" s="37" t="s">
        <v>23</v>
      </c>
      <c r="F176" s="85" t="s">
        <v>264</v>
      </c>
      <c r="G176" s="37" t="s">
        <v>33</v>
      </c>
      <c r="H176" s="39"/>
      <c r="I176" s="44"/>
    </row>
    <row r="177" spans="1:9" s="45" customFormat="1" ht="15" hidden="1">
      <c r="A177" s="107"/>
      <c r="B177" s="86" t="s">
        <v>265</v>
      </c>
      <c r="C177" s="20">
        <v>703</v>
      </c>
      <c r="D177" s="41" t="s">
        <v>157</v>
      </c>
      <c r="E177" s="41" t="s">
        <v>190</v>
      </c>
      <c r="F177" s="42"/>
      <c r="G177" s="41"/>
      <c r="H177" s="43">
        <f>H178</f>
        <v>0</v>
      </c>
      <c r="I177" s="44"/>
    </row>
    <row r="178" spans="1:9" s="45" customFormat="1" ht="15" hidden="1">
      <c r="A178" s="107"/>
      <c r="B178" s="36" t="s">
        <v>15</v>
      </c>
      <c r="C178" s="20">
        <v>703</v>
      </c>
      <c r="D178" s="41" t="s">
        <v>157</v>
      </c>
      <c r="E178" s="41" t="s">
        <v>190</v>
      </c>
      <c r="F178" s="42" t="s">
        <v>106</v>
      </c>
      <c r="G178" s="41"/>
      <c r="H178" s="43">
        <f>H179</f>
        <v>0</v>
      </c>
      <c r="I178" s="44"/>
    </row>
    <row r="179" spans="1:9" s="45" customFormat="1" ht="15" hidden="1">
      <c r="A179" s="107"/>
      <c r="B179" s="36" t="s">
        <v>17</v>
      </c>
      <c r="C179" s="20">
        <v>703</v>
      </c>
      <c r="D179" s="41" t="s">
        <v>157</v>
      </c>
      <c r="E179" s="41" t="s">
        <v>190</v>
      </c>
      <c r="F179" s="42" t="s">
        <v>18</v>
      </c>
      <c r="G179" s="41"/>
      <c r="H179" s="43">
        <f>H180</f>
        <v>0</v>
      </c>
      <c r="I179" s="44"/>
    </row>
    <row r="180" spans="1:9" s="45" customFormat="1" ht="38.25" hidden="1">
      <c r="A180" s="107"/>
      <c r="B180" s="47" t="s">
        <v>266</v>
      </c>
      <c r="C180" s="20">
        <v>703</v>
      </c>
      <c r="D180" s="41" t="s">
        <v>157</v>
      </c>
      <c r="E180" s="41" t="s">
        <v>190</v>
      </c>
      <c r="F180" s="85" t="s">
        <v>267</v>
      </c>
      <c r="G180" s="37" t="s">
        <v>38</v>
      </c>
      <c r="H180" s="39"/>
      <c r="I180" s="44"/>
    </row>
    <row r="181" spans="1:9" s="45" customFormat="1" ht="15">
      <c r="A181" s="107"/>
      <c r="B181" s="48" t="s">
        <v>268</v>
      </c>
      <c r="C181" s="20">
        <v>703</v>
      </c>
      <c r="D181" s="41" t="s">
        <v>48</v>
      </c>
      <c r="E181" s="41"/>
      <c r="F181" s="42"/>
      <c r="G181" s="41"/>
      <c r="H181" s="39">
        <f>SUM(H182+H195)</f>
        <v>-249</v>
      </c>
      <c r="I181" s="44"/>
    </row>
    <row r="182" spans="1:9" s="45" customFormat="1" ht="15">
      <c r="A182" s="107"/>
      <c r="B182" s="48" t="s">
        <v>269</v>
      </c>
      <c r="C182" s="20">
        <v>703</v>
      </c>
      <c r="D182" s="41" t="s">
        <v>48</v>
      </c>
      <c r="E182" s="41" t="s">
        <v>12</v>
      </c>
      <c r="F182" s="42"/>
      <c r="G182" s="41"/>
      <c r="H182" s="50">
        <f>SUM(H183)</f>
        <v>-884</v>
      </c>
      <c r="I182" s="44"/>
    </row>
    <row r="183" spans="1:9" s="45" customFormat="1" ht="38.25">
      <c r="A183" s="107"/>
      <c r="B183" s="36" t="s">
        <v>270</v>
      </c>
      <c r="C183" s="20">
        <v>703</v>
      </c>
      <c r="D183" s="41" t="s">
        <v>48</v>
      </c>
      <c r="E183" s="41" t="s">
        <v>12</v>
      </c>
      <c r="F183" s="42" t="s">
        <v>271</v>
      </c>
      <c r="G183" s="41"/>
      <c r="H183" s="52">
        <f>SUM(H184)</f>
        <v>-884</v>
      </c>
      <c r="I183" s="44"/>
    </row>
    <row r="184" spans="1:9" s="45" customFormat="1" ht="25.5">
      <c r="A184" s="107"/>
      <c r="B184" s="36" t="s">
        <v>272</v>
      </c>
      <c r="C184" s="20">
        <v>703</v>
      </c>
      <c r="D184" s="41" t="s">
        <v>48</v>
      </c>
      <c r="E184" s="41" t="s">
        <v>12</v>
      </c>
      <c r="F184" s="42" t="s">
        <v>273</v>
      </c>
      <c r="G184" s="41"/>
      <c r="H184" s="52">
        <f>SUM(H185:H194)</f>
        <v>-884</v>
      </c>
      <c r="I184" s="44"/>
    </row>
    <row r="185" spans="1:9" s="45" customFormat="1" ht="51" hidden="1">
      <c r="A185" s="107"/>
      <c r="B185" s="48" t="s">
        <v>274</v>
      </c>
      <c r="C185" s="20">
        <v>703</v>
      </c>
      <c r="D185" s="41" t="s">
        <v>48</v>
      </c>
      <c r="E185" s="41" t="s">
        <v>12</v>
      </c>
      <c r="F185" s="42" t="s">
        <v>275</v>
      </c>
      <c r="G185" s="41" t="s">
        <v>38</v>
      </c>
      <c r="H185" s="43"/>
      <c r="I185" s="44"/>
    </row>
    <row r="186" spans="1:9" s="45" customFormat="1" ht="51" hidden="1">
      <c r="A186" s="107"/>
      <c r="B186" s="48" t="s">
        <v>276</v>
      </c>
      <c r="C186" s="20">
        <v>703</v>
      </c>
      <c r="D186" s="41" t="s">
        <v>48</v>
      </c>
      <c r="E186" s="41" t="s">
        <v>12</v>
      </c>
      <c r="F186" s="42" t="s">
        <v>277</v>
      </c>
      <c r="G186" s="41" t="s">
        <v>38</v>
      </c>
      <c r="H186" s="43"/>
      <c r="I186" s="44"/>
    </row>
    <row r="187" spans="1:9" s="45" customFormat="1" ht="38.25">
      <c r="A187" s="107"/>
      <c r="B187" s="48" t="s">
        <v>204</v>
      </c>
      <c r="C187" s="20">
        <v>703</v>
      </c>
      <c r="D187" s="41" t="s">
        <v>48</v>
      </c>
      <c r="E187" s="41" t="s">
        <v>12</v>
      </c>
      <c r="F187" s="42" t="s">
        <v>278</v>
      </c>
      <c r="G187" s="41" t="s">
        <v>38</v>
      </c>
      <c r="H187" s="43">
        <v>9.4</v>
      </c>
      <c r="I187" s="44"/>
    </row>
    <row r="188" spans="1:9" s="45" customFormat="1" ht="51">
      <c r="A188" s="107"/>
      <c r="B188" s="48" t="s">
        <v>279</v>
      </c>
      <c r="C188" s="20">
        <v>703</v>
      </c>
      <c r="D188" s="41" t="s">
        <v>48</v>
      </c>
      <c r="E188" s="41" t="s">
        <v>12</v>
      </c>
      <c r="F188" s="42" t="s">
        <v>280</v>
      </c>
      <c r="G188" s="41" t="s">
        <v>38</v>
      </c>
      <c r="H188" s="52">
        <f>-85+59.8</f>
        <v>-25.200000000000003</v>
      </c>
      <c r="I188" s="49" t="s">
        <v>281</v>
      </c>
    </row>
    <row r="189" spans="1:9" s="45" customFormat="1" ht="38.25">
      <c r="A189" s="107"/>
      <c r="B189" s="48" t="s">
        <v>282</v>
      </c>
      <c r="C189" s="20">
        <v>703</v>
      </c>
      <c r="D189" s="41" t="s">
        <v>48</v>
      </c>
      <c r="E189" s="41" t="s">
        <v>12</v>
      </c>
      <c r="F189" s="42" t="s">
        <v>283</v>
      </c>
      <c r="G189" s="41" t="s">
        <v>38</v>
      </c>
      <c r="H189" s="52">
        <f>-281-318+157</f>
        <v>-442</v>
      </c>
      <c r="I189" s="49" t="s">
        <v>284</v>
      </c>
    </row>
    <row r="190" spans="1:9" s="45" customFormat="1" ht="38.25">
      <c r="A190" s="107"/>
      <c r="B190" s="48" t="s">
        <v>285</v>
      </c>
      <c r="C190" s="20">
        <v>703</v>
      </c>
      <c r="D190" s="41" t="s">
        <v>48</v>
      </c>
      <c r="E190" s="41" t="s">
        <v>12</v>
      </c>
      <c r="F190" s="42" t="s">
        <v>286</v>
      </c>
      <c r="G190" s="41" t="s">
        <v>38</v>
      </c>
      <c r="H190" s="43">
        <v>-9.4</v>
      </c>
      <c r="I190" s="44"/>
    </row>
    <row r="191" spans="1:9" s="45" customFormat="1" ht="38.25">
      <c r="A191" s="107"/>
      <c r="B191" s="53" t="s">
        <v>206</v>
      </c>
      <c r="C191" s="20">
        <v>703</v>
      </c>
      <c r="D191" s="41" t="s">
        <v>48</v>
      </c>
      <c r="E191" s="41" t="s">
        <v>12</v>
      </c>
      <c r="F191" s="57" t="s">
        <v>287</v>
      </c>
      <c r="G191" s="58">
        <v>500</v>
      </c>
      <c r="H191" s="43">
        <v>-260.1</v>
      </c>
      <c r="I191" s="44"/>
    </row>
    <row r="192" spans="1:9" s="45" customFormat="1" ht="38.25">
      <c r="A192" s="107"/>
      <c r="B192" s="48" t="s">
        <v>288</v>
      </c>
      <c r="C192" s="20">
        <v>703</v>
      </c>
      <c r="D192" s="41" t="s">
        <v>48</v>
      </c>
      <c r="E192" s="41" t="s">
        <v>12</v>
      </c>
      <c r="F192" s="42" t="s">
        <v>289</v>
      </c>
      <c r="G192" s="41" t="s">
        <v>38</v>
      </c>
      <c r="H192" s="52">
        <f>-200+43.3</f>
        <v>-156.7</v>
      </c>
      <c r="I192" s="49" t="s">
        <v>290</v>
      </c>
    </row>
    <row r="193" spans="1:9" s="45" customFormat="1" ht="89.25" hidden="1">
      <c r="A193" s="107"/>
      <c r="B193" s="47" t="s">
        <v>185</v>
      </c>
      <c r="C193" s="20">
        <v>703</v>
      </c>
      <c r="D193" s="41" t="s">
        <v>48</v>
      </c>
      <c r="E193" s="41" t="s">
        <v>12</v>
      </c>
      <c r="F193" s="42" t="s">
        <v>186</v>
      </c>
      <c r="G193" s="41" t="s">
        <v>21</v>
      </c>
      <c r="H193" s="52"/>
      <c r="I193" s="44"/>
    </row>
    <row r="194" spans="1:9" s="45" customFormat="1" ht="38.25" hidden="1">
      <c r="A194" s="107"/>
      <c r="B194" s="47" t="s">
        <v>291</v>
      </c>
      <c r="C194" s="20">
        <v>703</v>
      </c>
      <c r="D194" s="41" t="s">
        <v>48</v>
      </c>
      <c r="E194" s="41" t="s">
        <v>12</v>
      </c>
      <c r="F194" s="42" t="s">
        <v>186</v>
      </c>
      <c r="G194" s="41" t="s">
        <v>33</v>
      </c>
      <c r="H194" s="52"/>
      <c r="I194" s="44"/>
    </row>
    <row r="195" spans="1:9" s="45" customFormat="1" ht="15">
      <c r="A195" s="107"/>
      <c r="B195" s="48" t="s">
        <v>292</v>
      </c>
      <c r="C195" s="20">
        <v>703</v>
      </c>
      <c r="D195" s="41" t="s">
        <v>48</v>
      </c>
      <c r="E195" s="41" t="s">
        <v>14</v>
      </c>
      <c r="F195" s="42"/>
      <c r="G195" s="41"/>
      <c r="H195" s="50">
        <f>SUM(H196)</f>
        <v>635</v>
      </c>
      <c r="I195" s="44"/>
    </row>
    <row r="196" spans="1:8" ht="38.25">
      <c r="A196" s="107"/>
      <c r="B196" s="36" t="s">
        <v>270</v>
      </c>
      <c r="C196" s="37" t="s">
        <v>16</v>
      </c>
      <c r="D196" s="37" t="s">
        <v>48</v>
      </c>
      <c r="E196" s="37" t="s">
        <v>14</v>
      </c>
      <c r="F196" s="38">
        <v>14</v>
      </c>
      <c r="G196" s="20"/>
      <c r="H196" s="50">
        <f>SUM(H197)</f>
        <v>635</v>
      </c>
    </row>
    <row r="197" spans="1:8" ht="25.5">
      <c r="A197" s="107"/>
      <c r="B197" s="36" t="s">
        <v>293</v>
      </c>
      <c r="C197" s="37" t="s">
        <v>16</v>
      </c>
      <c r="D197" s="37" t="s">
        <v>48</v>
      </c>
      <c r="E197" s="37" t="s">
        <v>14</v>
      </c>
      <c r="F197" s="38" t="s">
        <v>294</v>
      </c>
      <c r="G197" s="20"/>
      <c r="H197" s="50">
        <f>SUM(H198:H200)</f>
        <v>635</v>
      </c>
    </row>
    <row r="198" spans="1:9" s="45" customFormat="1" ht="25.5">
      <c r="A198" s="107"/>
      <c r="B198" s="48" t="s">
        <v>295</v>
      </c>
      <c r="C198" s="20">
        <v>703</v>
      </c>
      <c r="D198" s="41" t="s">
        <v>48</v>
      </c>
      <c r="E198" s="41" t="s">
        <v>14</v>
      </c>
      <c r="F198" s="42" t="s">
        <v>296</v>
      </c>
      <c r="G198" s="41" t="s">
        <v>38</v>
      </c>
      <c r="H198" s="52">
        <v>635</v>
      </c>
      <c r="I198" s="44"/>
    </row>
    <row r="199" spans="1:9" s="45" customFormat="1" ht="38.25" hidden="1">
      <c r="A199" s="107"/>
      <c r="B199" s="53" t="s">
        <v>297</v>
      </c>
      <c r="C199" s="20">
        <v>703</v>
      </c>
      <c r="D199" s="41" t="s">
        <v>48</v>
      </c>
      <c r="E199" s="41" t="s">
        <v>14</v>
      </c>
      <c r="F199" s="57" t="s">
        <v>298</v>
      </c>
      <c r="G199" s="58">
        <v>500</v>
      </c>
      <c r="H199" s="43"/>
      <c r="I199" s="44"/>
    </row>
    <row r="200" spans="1:9" s="45" customFormat="1" ht="38.25" hidden="1">
      <c r="A200" s="107"/>
      <c r="B200" s="53" t="s">
        <v>299</v>
      </c>
      <c r="C200" s="20">
        <v>703</v>
      </c>
      <c r="D200" s="41" t="s">
        <v>48</v>
      </c>
      <c r="E200" s="41" t="s">
        <v>14</v>
      </c>
      <c r="F200" s="57" t="s">
        <v>298</v>
      </c>
      <c r="G200" s="58">
        <v>500</v>
      </c>
      <c r="H200" s="43"/>
      <c r="I200" s="44"/>
    </row>
    <row r="201" spans="1:9" s="45" customFormat="1" ht="25.5" hidden="1">
      <c r="A201" s="107"/>
      <c r="B201" s="48" t="s">
        <v>300</v>
      </c>
      <c r="C201" s="20">
        <v>703</v>
      </c>
      <c r="D201" s="37" t="s">
        <v>54</v>
      </c>
      <c r="E201" s="37"/>
      <c r="F201" s="87"/>
      <c r="G201" s="37"/>
      <c r="H201" s="39">
        <f>SUM(H202)</f>
        <v>0</v>
      </c>
      <c r="I201" s="44"/>
    </row>
    <row r="202" spans="1:9" s="45" customFormat="1" ht="25.5" hidden="1">
      <c r="A202" s="107"/>
      <c r="B202" s="48" t="s">
        <v>301</v>
      </c>
      <c r="C202" s="20">
        <v>703</v>
      </c>
      <c r="D202" s="37" t="s">
        <v>54</v>
      </c>
      <c r="E202" s="37" t="s">
        <v>12</v>
      </c>
      <c r="F202" s="87"/>
      <c r="G202" s="37"/>
      <c r="H202" s="39">
        <f>SUM(H203)</f>
        <v>0</v>
      </c>
      <c r="I202" s="44"/>
    </row>
    <row r="203" spans="1:8" ht="15" hidden="1">
      <c r="A203" s="107"/>
      <c r="B203" s="36" t="s">
        <v>15</v>
      </c>
      <c r="C203" s="37" t="s">
        <v>16</v>
      </c>
      <c r="D203" s="37" t="s">
        <v>54</v>
      </c>
      <c r="E203" s="37" t="s">
        <v>12</v>
      </c>
      <c r="F203" s="38">
        <v>99</v>
      </c>
      <c r="G203" s="20"/>
      <c r="H203" s="39">
        <f>SUM(H204)</f>
        <v>0</v>
      </c>
    </row>
    <row r="204" spans="1:8" ht="15" hidden="1">
      <c r="A204" s="107"/>
      <c r="B204" s="36" t="s">
        <v>17</v>
      </c>
      <c r="C204" s="37" t="s">
        <v>16</v>
      </c>
      <c r="D204" s="37" t="s">
        <v>54</v>
      </c>
      <c r="E204" s="37" t="s">
        <v>12</v>
      </c>
      <c r="F204" s="38" t="s">
        <v>18</v>
      </c>
      <c r="G204" s="20"/>
      <c r="H204" s="39">
        <f>SUM(H205)</f>
        <v>0</v>
      </c>
    </row>
    <row r="205" spans="1:9" s="45" customFormat="1" ht="38.25" hidden="1">
      <c r="A205" s="107"/>
      <c r="B205" s="36" t="s">
        <v>302</v>
      </c>
      <c r="C205" s="20">
        <v>703</v>
      </c>
      <c r="D205" s="41" t="s">
        <v>54</v>
      </c>
      <c r="E205" s="41" t="s">
        <v>12</v>
      </c>
      <c r="F205" s="42" t="s">
        <v>303</v>
      </c>
      <c r="G205" s="41" t="s">
        <v>304</v>
      </c>
      <c r="H205" s="43"/>
      <c r="I205" s="44"/>
    </row>
    <row r="206" spans="1:9" s="45" customFormat="1" ht="15" hidden="1">
      <c r="A206" s="107"/>
      <c r="B206" s="36" t="s">
        <v>305</v>
      </c>
      <c r="C206" s="20"/>
      <c r="D206" s="41"/>
      <c r="E206" s="41"/>
      <c r="F206" s="42"/>
      <c r="G206" s="41"/>
      <c r="H206" s="43"/>
      <c r="I206" s="44"/>
    </row>
    <row r="207" spans="1:9" s="45" customFormat="1" ht="140.25" hidden="1">
      <c r="A207" s="107"/>
      <c r="B207" s="66" t="s">
        <v>306</v>
      </c>
      <c r="C207" s="74">
        <v>703</v>
      </c>
      <c r="D207" s="67" t="s">
        <v>54</v>
      </c>
      <c r="E207" s="67" t="s">
        <v>12</v>
      </c>
      <c r="F207" s="75" t="s">
        <v>303</v>
      </c>
      <c r="G207" s="67" t="s">
        <v>304</v>
      </c>
      <c r="H207" s="68"/>
      <c r="I207" s="44"/>
    </row>
    <row r="208" spans="1:9" s="93" customFormat="1" ht="47.25">
      <c r="A208" s="88"/>
      <c r="B208" s="89" t="s">
        <v>307</v>
      </c>
      <c r="C208" s="90" t="s">
        <v>308</v>
      </c>
      <c r="D208" s="90"/>
      <c r="E208" s="90"/>
      <c r="F208" s="91"/>
      <c r="G208" s="90"/>
      <c r="H208" s="33">
        <f>SUM(H209)</f>
        <v>-316.025</v>
      </c>
      <c r="I208" s="92"/>
    </row>
    <row r="209" spans="1:8" ht="15">
      <c r="A209" s="107"/>
      <c r="B209" s="36" t="s">
        <v>11</v>
      </c>
      <c r="C209" s="37" t="s">
        <v>308</v>
      </c>
      <c r="D209" s="37" t="s">
        <v>12</v>
      </c>
      <c r="E209" s="20"/>
      <c r="F209" s="38"/>
      <c r="G209" s="20"/>
      <c r="H209" s="39">
        <f>SUM(H210)</f>
        <v>-316.025</v>
      </c>
    </row>
    <row r="210" spans="1:8" ht="51">
      <c r="A210" s="107"/>
      <c r="B210" s="36" t="s">
        <v>22</v>
      </c>
      <c r="C210" s="37" t="s">
        <v>308</v>
      </c>
      <c r="D210" s="37" t="s">
        <v>12</v>
      </c>
      <c r="E210" s="37" t="s">
        <v>23</v>
      </c>
      <c r="F210" s="38"/>
      <c r="G210" s="20"/>
      <c r="H210" s="39">
        <f>SUM(H211)</f>
        <v>-316.025</v>
      </c>
    </row>
    <row r="211" spans="1:8" ht="15">
      <c r="A211" s="107"/>
      <c r="B211" s="36" t="s">
        <v>15</v>
      </c>
      <c r="C211" s="37" t="s">
        <v>308</v>
      </c>
      <c r="D211" s="37" t="s">
        <v>12</v>
      </c>
      <c r="E211" s="37" t="s">
        <v>23</v>
      </c>
      <c r="F211" s="38">
        <v>99</v>
      </c>
      <c r="G211" s="20"/>
      <c r="H211" s="39">
        <f>SUM(H212)</f>
        <v>-316.025</v>
      </c>
    </row>
    <row r="212" spans="1:8" ht="15">
      <c r="A212" s="107"/>
      <c r="B212" s="36" t="s">
        <v>17</v>
      </c>
      <c r="C212" s="37" t="s">
        <v>308</v>
      </c>
      <c r="D212" s="37" t="s">
        <v>12</v>
      </c>
      <c r="E212" s="37" t="s">
        <v>23</v>
      </c>
      <c r="F212" s="38" t="s">
        <v>18</v>
      </c>
      <c r="G212" s="20"/>
      <c r="H212" s="39">
        <f>SUM(H213:H215)</f>
        <v>-316.025</v>
      </c>
    </row>
    <row r="213" spans="1:9" s="45" customFormat="1" ht="78.75" customHeight="1">
      <c r="A213" s="107"/>
      <c r="B213" s="47" t="s">
        <v>28</v>
      </c>
      <c r="C213" s="37" t="s">
        <v>308</v>
      </c>
      <c r="D213" s="41" t="s">
        <v>12</v>
      </c>
      <c r="E213" s="41" t="s">
        <v>23</v>
      </c>
      <c r="F213" s="42" t="s">
        <v>29</v>
      </c>
      <c r="G213" s="41" t="s">
        <v>21</v>
      </c>
      <c r="H213" s="52">
        <v>-300</v>
      </c>
      <c r="I213" s="44"/>
    </row>
    <row r="214" spans="1:9" s="45" customFormat="1" ht="38.25">
      <c r="A214" s="107"/>
      <c r="B214" s="47" t="s">
        <v>309</v>
      </c>
      <c r="C214" s="37" t="s">
        <v>308</v>
      </c>
      <c r="D214" s="41" t="s">
        <v>12</v>
      </c>
      <c r="E214" s="41" t="s">
        <v>23</v>
      </c>
      <c r="F214" s="42" t="s">
        <v>32</v>
      </c>
      <c r="G214" s="41" t="s">
        <v>61</v>
      </c>
      <c r="H214" s="43">
        <v>-16.025</v>
      </c>
      <c r="I214" s="44"/>
    </row>
    <row r="215" spans="1:9" s="45" customFormat="1" ht="25.5" hidden="1">
      <c r="A215" s="107"/>
      <c r="B215" s="47" t="s">
        <v>34</v>
      </c>
      <c r="C215" s="37" t="s">
        <v>308</v>
      </c>
      <c r="D215" s="41" t="s">
        <v>12</v>
      </c>
      <c r="E215" s="41" t="s">
        <v>23</v>
      </c>
      <c r="F215" s="42" t="s">
        <v>32</v>
      </c>
      <c r="G215" s="41" t="s">
        <v>35</v>
      </c>
      <c r="H215" s="43"/>
      <c r="I215" s="44"/>
    </row>
    <row r="216" spans="1:9" s="45" customFormat="1" ht="14.25">
      <c r="A216" s="94"/>
      <c r="B216" s="95"/>
      <c r="C216" s="96"/>
      <c r="D216" s="96"/>
      <c r="E216" s="96"/>
      <c r="F216" s="97"/>
      <c r="G216" s="96"/>
      <c r="H216" s="98"/>
      <c r="I216" s="44"/>
    </row>
    <row r="217" spans="1:9" s="45" customFormat="1" ht="14.25">
      <c r="A217" s="94"/>
      <c r="B217" s="95"/>
      <c r="C217" s="96"/>
      <c r="D217" s="96"/>
      <c r="E217" s="96"/>
      <c r="F217" s="97"/>
      <c r="G217" s="96"/>
      <c r="H217" s="99"/>
      <c r="I217" s="44"/>
    </row>
    <row r="218" spans="1:9" s="45" customFormat="1" ht="14.25">
      <c r="A218" s="94"/>
      <c r="B218" s="95"/>
      <c r="C218" s="96"/>
      <c r="D218" s="96"/>
      <c r="E218" s="96"/>
      <c r="F218" s="97"/>
      <c r="G218" s="96"/>
      <c r="H218" s="98"/>
      <c r="I218" s="44"/>
    </row>
    <row r="219" spans="1:9" s="45" customFormat="1" ht="14.25">
      <c r="A219" s="94"/>
      <c r="B219" s="95"/>
      <c r="C219" s="96"/>
      <c r="D219" s="96"/>
      <c r="E219" s="96"/>
      <c r="F219" s="97"/>
      <c r="G219" s="96"/>
      <c r="H219" s="98"/>
      <c r="I219" s="44"/>
    </row>
    <row r="220" spans="1:9" s="45" customFormat="1" ht="14.25">
      <c r="A220" s="94"/>
      <c r="B220" s="95"/>
      <c r="C220" s="96"/>
      <c r="D220" s="96"/>
      <c r="E220" s="96"/>
      <c r="F220" s="97"/>
      <c r="G220" s="96"/>
      <c r="H220" s="98"/>
      <c r="I220" s="44"/>
    </row>
    <row r="221" spans="1:9" s="45" customFormat="1" ht="14.25">
      <c r="A221" s="94"/>
      <c r="B221" s="95"/>
      <c r="C221" s="96"/>
      <c r="D221" s="96"/>
      <c r="E221" s="96"/>
      <c r="F221" s="97"/>
      <c r="G221" s="96"/>
      <c r="H221" s="98"/>
      <c r="I221" s="44"/>
    </row>
    <row r="222" spans="1:9" s="45" customFormat="1" ht="14.25">
      <c r="A222" s="94"/>
      <c r="B222" s="95"/>
      <c r="C222" s="96"/>
      <c r="D222" s="96"/>
      <c r="E222" s="96"/>
      <c r="F222" s="97"/>
      <c r="G222" s="96"/>
      <c r="H222" s="98"/>
      <c r="I222" s="44"/>
    </row>
    <row r="223" spans="1:9" s="45" customFormat="1" ht="14.25">
      <c r="A223" s="94"/>
      <c r="B223" s="95"/>
      <c r="C223" s="96"/>
      <c r="D223" s="96"/>
      <c r="E223" s="96"/>
      <c r="F223" s="97"/>
      <c r="G223" s="96"/>
      <c r="H223" s="98"/>
      <c r="I223" s="44"/>
    </row>
    <row r="224" spans="1:9" s="45" customFormat="1" ht="14.25">
      <c r="A224" s="94"/>
      <c r="B224" s="95"/>
      <c r="C224" s="96"/>
      <c r="D224" s="96"/>
      <c r="E224" s="96"/>
      <c r="F224" s="97"/>
      <c r="G224" s="96"/>
      <c r="H224" s="98"/>
      <c r="I224" s="44"/>
    </row>
    <row r="225" spans="1:9" s="45" customFormat="1" ht="14.25">
      <c r="A225" s="94"/>
      <c r="B225" s="95"/>
      <c r="C225" s="96"/>
      <c r="D225" s="96"/>
      <c r="E225" s="96"/>
      <c r="F225" s="97"/>
      <c r="G225" s="96"/>
      <c r="H225" s="98"/>
      <c r="I225" s="44"/>
    </row>
    <row r="226" spans="1:9" s="45" customFormat="1" ht="14.25">
      <c r="A226" s="94"/>
      <c r="B226" s="95"/>
      <c r="C226" s="96"/>
      <c r="D226" s="96"/>
      <c r="E226" s="96"/>
      <c r="F226" s="97"/>
      <c r="G226" s="96"/>
      <c r="H226" s="98"/>
      <c r="I226" s="44"/>
    </row>
    <row r="227" spans="1:9" s="45" customFormat="1" ht="14.25">
      <c r="A227" s="94"/>
      <c r="B227" s="95"/>
      <c r="C227" s="96"/>
      <c r="D227" s="96"/>
      <c r="E227" s="96"/>
      <c r="F227" s="97"/>
      <c r="G227" s="96"/>
      <c r="H227" s="98"/>
      <c r="I227" s="44"/>
    </row>
    <row r="228" spans="1:9" s="45" customFormat="1" ht="14.25">
      <c r="A228" s="94"/>
      <c r="B228" s="95"/>
      <c r="C228" s="96"/>
      <c r="D228" s="96"/>
      <c r="E228" s="96"/>
      <c r="F228" s="97"/>
      <c r="G228" s="96"/>
      <c r="H228" s="98"/>
      <c r="I228" s="44"/>
    </row>
    <row r="229" spans="1:9" s="45" customFormat="1" ht="14.25">
      <c r="A229" s="94"/>
      <c r="B229" s="95"/>
      <c r="C229" s="96"/>
      <c r="D229" s="96"/>
      <c r="E229" s="96"/>
      <c r="F229" s="97"/>
      <c r="G229" s="96"/>
      <c r="H229" s="98"/>
      <c r="I229" s="44"/>
    </row>
    <row r="230" spans="1:9" s="45" customFormat="1" ht="14.25">
      <c r="A230" s="94"/>
      <c r="B230" s="95"/>
      <c r="C230" s="96"/>
      <c r="D230" s="96"/>
      <c r="E230" s="96"/>
      <c r="F230" s="97"/>
      <c r="G230" s="96"/>
      <c r="H230" s="98"/>
      <c r="I230" s="44"/>
    </row>
    <row r="231" spans="1:9" s="45" customFormat="1" ht="14.25">
      <c r="A231" s="94"/>
      <c r="B231" s="95"/>
      <c r="C231" s="96"/>
      <c r="D231" s="96"/>
      <c r="E231" s="96"/>
      <c r="F231" s="97"/>
      <c r="G231" s="96"/>
      <c r="H231" s="98"/>
      <c r="I231" s="44"/>
    </row>
    <row r="232" spans="1:9" s="45" customFormat="1" ht="14.25">
      <c r="A232" s="94"/>
      <c r="B232" s="95"/>
      <c r="C232" s="96"/>
      <c r="D232" s="96"/>
      <c r="E232" s="96"/>
      <c r="F232" s="97"/>
      <c r="G232" s="96"/>
      <c r="H232" s="98"/>
      <c r="I232" s="44"/>
    </row>
    <row r="233" spans="1:9" s="45" customFormat="1" ht="14.25">
      <c r="A233" s="94"/>
      <c r="B233" s="95"/>
      <c r="C233" s="96"/>
      <c r="D233" s="96"/>
      <c r="E233" s="96"/>
      <c r="F233" s="97"/>
      <c r="G233" s="96"/>
      <c r="H233" s="98"/>
      <c r="I233" s="44"/>
    </row>
    <row r="234" spans="1:9" s="45" customFormat="1" ht="14.25">
      <c r="A234" s="94"/>
      <c r="B234" s="95"/>
      <c r="C234" s="96"/>
      <c r="D234" s="96"/>
      <c r="E234" s="96"/>
      <c r="F234" s="97"/>
      <c r="G234" s="96"/>
      <c r="H234" s="98"/>
      <c r="I234" s="44"/>
    </row>
    <row r="235" spans="1:9" s="45" customFormat="1" ht="14.25">
      <c r="A235" s="94"/>
      <c r="B235" s="95"/>
      <c r="C235" s="96"/>
      <c r="D235" s="96"/>
      <c r="E235" s="96"/>
      <c r="F235" s="97"/>
      <c r="G235" s="96"/>
      <c r="H235" s="98"/>
      <c r="I235" s="44"/>
    </row>
    <row r="236" spans="1:9" s="45" customFormat="1" ht="14.25">
      <c r="A236" s="94"/>
      <c r="B236" s="95"/>
      <c r="C236" s="96"/>
      <c r="D236" s="96"/>
      <c r="E236" s="96"/>
      <c r="F236" s="97"/>
      <c r="G236" s="96"/>
      <c r="H236" s="98"/>
      <c r="I236" s="44"/>
    </row>
    <row r="237" spans="1:9" s="45" customFormat="1" ht="14.25">
      <c r="A237" s="94"/>
      <c r="B237" s="95"/>
      <c r="C237" s="96"/>
      <c r="D237" s="96"/>
      <c r="E237" s="96"/>
      <c r="F237" s="97"/>
      <c r="G237" s="96"/>
      <c r="H237" s="98"/>
      <c r="I237" s="44"/>
    </row>
    <row r="238" spans="1:9" s="45" customFormat="1" ht="14.25">
      <c r="A238" s="94"/>
      <c r="B238" s="95"/>
      <c r="C238" s="96"/>
      <c r="D238" s="96"/>
      <c r="E238" s="96"/>
      <c r="F238" s="97"/>
      <c r="G238" s="96"/>
      <c r="H238" s="98"/>
      <c r="I238" s="44"/>
    </row>
    <row r="239" spans="1:9" s="45" customFormat="1" ht="14.25">
      <c r="A239" s="94"/>
      <c r="B239" s="95"/>
      <c r="C239" s="96"/>
      <c r="D239" s="96"/>
      <c r="E239" s="96"/>
      <c r="F239" s="97"/>
      <c r="G239" s="96"/>
      <c r="H239" s="98"/>
      <c r="I239" s="44"/>
    </row>
    <row r="240" spans="1:9" s="45" customFormat="1" ht="14.25">
      <c r="A240" s="94"/>
      <c r="B240" s="95"/>
      <c r="C240" s="96"/>
      <c r="D240" s="96"/>
      <c r="E240" s="96"/>
      <c r="F240" s="97"/>
      <c r="G240" s="96"/>
      <c r="H240" s="98"/>
      <c r="I240" s="44"/>
    </row>
    <row r="241" spans="1:9" s="45" customFormat="1" ht="14.25">
      <c r="A241" s="94"/>
      <c r="B241" s="95"/>
      <c r="C241" s="96"/>
      <c r="D241" s="96"/>
      <c r="E241" s="96"/>
      <c r="F241" s="97"/>
      <c r="G241" s="96"/>
      <c r="H241" s="98"/>
      <c r="I241" s="44"/>
    </row>
    <row r="242" spans="1:9" s="45" customFormat="1" ht="14.25">
      <c r="A242" s="94"/>
      <c r="B242" s="95"/>
      <c r="C242" s="96"/>
      <c r="D242" s="96"/>
      <c r="E242" s="96"/>
      <c r="F242" s="97"/>
      <c r="G242" s="96"/>
      <c r="H242" s="98"/>
      <c r="I242" s="44"/>
    </row>
    <row r="243" spans="1:9" s="45" customFormat="1" ht="14.25">
      <c r="A243" s="94"/>
      <c r="B243" s="95"/>
      <c r="C243" s="96"/>
      <c r="D243" s="96"/>
      <c r="E243" s="96"/>
      <c r="F243" s="97"/>
      <c r="G243" s="96"/>
      <c r="H243" s="98"/>
      <c r="I243" s="44"/>
    </row>
    <row r="244" spans="1:9" s="45" customFormat="1" ht="14.25">
      <c r="A244" s="94"/>
      <c r="B244" s="95"/>
      <c r="C244" s="96"/>
      <c r="D244" s="96"/>
      <c r="E244" s="96"/>
      <c r="F244" s="97"/>
      <c r="G244" s="96"/>
      <c r="H244" s="98"/>
      <c r="I244" s="44"/>
    </row>
    <row r="245" spans="1:9" s="45" customFormat="1" ht="14.25">
      <c r="A245" s="94"/>
      <c r="B245" s="95"/>
      <c r="C245" s="96"/>
      <c r="D245" s="96"/>
      <c r="E245" s="96"/>
      <c r="F245" s="97"/>
      <c r="G245" s="96"/>
      <c r="H245" s="98"/>
      <c r="I245" s="44"/>
    </row>
    <row r="246" spans="1:9" s="45" customFormat="1" ht="14.25">
      <c r="A246" s="94"/>
      <c r="B246" s="95"/>
      <c r="C246" s="96"/>
      <c r="D246" s="96"/>
      <c r="E246" s="96"/>
      <c r="F246" s="97"/>
      <c r="G246" s="96"/>
      <c r="H246" s="98"/>
      <c r="I246" s="44"/>
    </row>
    <row r="247" spans="1:9" s="45" customFormat="1" ht="14.25">
      <c r="A247" s="94"/>
      <c r="B247" s="95"/>
      <c r="C247" s="96"/>
      <c r="D247" s="96"/>
      <c r="E247" s="96"/>
      <c r="F247" s="97"/>
      <c r="G247" s="96"/>
      <c r="H247" s="98"/>
      <c r="I247" s="44"/>
    </row>
    <row r="248" spans="1:9" s="45" customFormat="1" ht="14.25">
      <c r="A248" s="94"/>
      <c r="B248" s="95"/>
      <c r="C248" s="96"/>
      <c r="D248" s="96"/>
      <c r="E248" s="96"/>
      <c r="F248" s="97"/>
      <c r="G248" s="96"/>
      <c r="H248" s="98"/>
      <c r="I248" s="44"/>
    </row>
    <row r="249" spans="1:9" s="45" customFormat="1" ht="14.25">
      <c r="A249" s="94"/>
      <c r="B249" s="95"/>
      <c r="C249" s="96"/>
      <c r="D249" s="96"/>
      <c r="E249" s="96"/>
      <c r="F249" s="97"/>
      <c r="G249" s="96"/>
      <c r="H249" s="98"/>
      <c r="I249" s="44"/>
    </row>
    <row r="250" spans="1:9" s="45" customFormat="1" ht="14.25">
      <c r="A250" s="94"/>
      <c r="B250" s="95"/>
      <c r="C250" s="96"/>
      <c r="D250" s="96"/>
      <c r="E250" s="96"/>
      <c r="F250" s="97"/>
      <c r="G250" s="96"/>
      <c r="H250" s="98"/>
      <c r="I250" s="44"/>
    </row>
    <row r="251" spans="1:9" s="45" customFormat="1" ht="14.25">
      <c r="A251" s="94"/>
      <c r="B251" s="95"/>
      <c r="C251" s="96"/>
      <c r="D251" s="96"/>
      <c r="E251" s="96"/>
      <c r="F251" s="97"/>
      <c r="G251" s="96"/>
      <c r="H251" s="98"/>
      <c r="I251" s="44"/>
    </row>
    <row r="252" spans="1:9" s="45" customFormat="1" ht="14.25">
      <c r="A252" s="94"/>
      <c r="B252" s="95"/>
      <c r="C252" s="96"/>
      <c r="D252" s="96"/>
      <c r="E252" s="96"/>
      <c r="F252" s="97"/>
      <c r="G252" s="96"/>
      <c r="H252" s="98"/>
      <c r="I252" s="44"/>
    </row>
    <row r="253" spans="1:9" s="45" customFormat="1" ht="14.25">
      <c r="A253" s="94"/>
      <c r="B253" s="95"/>
      <c r="C253" s="96"/>
      <c r="D253" s="96"/>
      <c r="E253" s="96"/>
      <c r="F253" s="97"/>
      <c r="G253" s="96"/>
      <c r="H253" s="98"/>
      <c r="I253" s="44"/>
    </row>
    <row r="254" spans="1:9" s="45" customFormat="1" ht="14.25">
      <c r="A254" s="94"/>
      <c r="B254" s="95"/>
      <c r="C254" s="96"/>
      <c r="D254" s="96"/>
      <c r="E254" s="96"/>
      <c r="F254" s="97"/>
      <c r="G254" s="96"/>
      <c r="H254" s="98"/>
      <c r="I254" s="44"/>
    </row>
    <row r="255" spans="1:9" s="45" customFormat="1" ht="14.25">
      <c r="A255" s="94"/>
      <c r="B255" s="95"/>
      <c r="C255" s="96"/>
      <c r="D255" s="96"/>
      <c r="E255" s="96"/>
      <c r="F255" s="97"/>
      <c r="G255" s="96"/>
      <c r="H255" s="98"/>
      <c r="I255" s="44"/>
    </row>
    <row r="256" spans="1:9" s="45" customFormat="1" ht="15">
      <c r="A256" s="100"/>
      <c r="B256" s="101"/>
      <c r="C256" s="102"/>
      <c r="D256" s="102"/>
      <c r="E256" s="102"/>
      <c r="F256" s="103"/>
      <c r="G256" s="102"/>
      <c r="H256" s="104"/>
      <c r="I256" s="44"/>
    </row>
    <row r="257" spans="1:9" s="45" customFormat="1" ht="15">
      <c r="A257" s="100"/>
      <c r="B257" s="101"/>
      <c r="C257" s="102"/>
      <c r="D257" s="102"/>
      <c r="E257" s="102"/>
      <c r="F257" s="103"/>
      <c r="G257" s="102"/>
      <c r="H257" s="104"/>
      <c r="I257" s="44"/>
    </row>
    <row r="258" spans="1:9" s="45" customFormat="1" ht="15">
      <c r="A258" s="100"/>
      <c r="B258" s="101"/>
      <c r="C258" s="102"/>
      <c r="D258" s="102"/>
      <c r="E258" s="102"/>
      <c r="F258" s="103"/>
      <c r="G258" s="102"/>
      <c r="H258" s="104"/>
      <c r="I258" s="44"/>
    </row>
    <row r="259" spans="1:9" s="45" customFormat="1" ht="15">
      <c r="A259" s="100"/>
      <c r="B259" s="101"/>
      <c r="C259" s="102"/>
      <c r="D259" s="102"/>
      <c r="E259" s="102"/>
      <c r="F259" s="103"/>
      <c r="G259" s="102"/>
      <c r="H259" s="104"/>
      <c r="I259" s="44"/>
    </row>
    <row r="260" spans="1:9" s="45" customFormat="1" ht="15">
      <c r="A260" s="100"/>
      <c r="B260" s="101"/>
      <c r="C260" s="102"/>
      <c r="D260" s="102"/>
      <c r="E260" s="102"/>
      <c r="F260" s="103"/>
      <c r="G260" s="102"/>
      <c r="H260" s="104"/>
      <c r="I260" s="44"/>
    </row>
    <row r="261" spans="1:9" s="45" customFormat="1" ht="15">
      <c r="A261" s="100"/>
      <c r="B261" s="101"/>
      <c r="C261" s="102"/>
      <c r="D261" s="102"/>
      <c r="E261" s="102"/>
      <c r="F261" s="103"/>
      <c r="G261" s="102"/>
      <c r="H261" s="104"/>
      <c r="I261" s="44"/>
    </row>
    <row r="262" spans="1:9" s="45" customFormat="1" ht="15">
      <c r="A262" s="100"/>
      <c r="B262" s="101"/>
      <c r="C262" s="102"/>
      <c r="D262" s="102"/>
      <c r="E262" s="102"/>
      <c r="F262" s="103"/>
      <c r="G262" s="102"/>
      <c r="H262" s="104"/>
      <c r="I262" s="44"/>
    </row>
    <row r="263" spans="1:9" s="45" customFormat="1" ht="15">
      <c r="A263" s="100"/>
      <c r="B263" s="101"/>
      <c r="C263" s="102"/>
      <c r="D263" s="102"/>
      <c r="E263" s="102"/>
      <c r="F263" s="103"/>
      <c r="G263" s="102"/>
      <c r="H263" s="104"/>
      <c r="I263" s="44"/>
    </row>
    <row r="264" spans="1:9" s="45" customFormat="1" ht="12.75">
      <c r="A264" s="100"/>
      <c r="B264" s="101"/>
      <c r="C264" s="102"/>
      <c r="D264" s="102"/>
      <c r="E264" s="102"/>
      <c r="F264" s="103"/>
      <c r="G264" s="102"/>
      <c r="H264" s="5"/>
      <c r="I264" s="44"/>
    </row>
    <row r="265" spans="1:9" s="45" customFormat="1" ht="12.75">
      <c r="A265" s="100"/>
      <c r="B265" s="101"/>
      <c r="C265" s="102"/>
      <c r="D265" s="102"/>
      <c r="E265" s="102"/>
      <c r="F265" s="103"/>
      <c r="G265" s="102"/>
      <c r="H265" s="5"/>
      <c r="I265" s="44"/>
    </row>
    <row r="266" spans="1:9" s="45" customFormat="1" ht="12.75">
      <c r="A266" s="100"/>
      <c r="B266" s="101"/>
      <c r="C266" s="102"/>
      <c r="D266" s="102"/>
      <c r="E266" s="102"/>
      <c r="F266" s="103"/>
      <c r="G266" s="102"/>
      <c r="H266" s="5"/>
      <c r="I266" s="44"/>
    </row>
    <row r="267" spans="1:9" s="45" customFormat="1" ht="12.75">
      <c r="A267" s="100"/>
      <c r="B267" s="101"/>
      <c r="C267" s="102"/>
      <c r="D267" s="102"/>
      <c r="E267" s="102"/>
      <c r="F267" s="103"/>
      <c r="G267" s="102"/>
      <c r="H267" s="5"/>
      <c r="I267" s="44"/>
    </row>
    <row r="268" spans="1:9" s="45" customFormat="1" ht="12.75">
      <c r="A268" s="100"/>
      <c r="B268" s="101"/>
      <c r="C268" s="102"/>
      <c r="D268" s="102"/>
      <c r="E268" s="102"/>
      <c r="F268" s="103"/>
      <c r="G268" s="102"/>
      <c r="H268" s="5"/>
      <c r="I268" s="44"/>
    </row>
    <row r="269" spans="1:9" s="45" customFormat="1" ht="12.75">
      <c r="A269" s="100"/>
      <c r="B269" s="101"/>
      <c r="C269" s="102"/>
      <c r="D269" s="102"/>
      <c r="E269" s="102"/>
      <c r="F269" s="103"/>
      <c r="G269" s="102"/>
      <c r="H269" s="5"/>
      <c r="I269" s="44"/>
    </row>
    <row r="270" spans="1:9" s="45" customFormat="1" ht="12.75">
      <c r="A270" s="100"/>
      <c r="B270" s="101"/>
      <c r="C270" s="102"/>
      <c r="D270" s="102"/>
      <c r="E270" s="102"/>
      <c r="F270" s="103"/>
      <c r="G270" s="102"/>
      <c r="H270" s="5"/>
      <c r="I270" s="44"/>
    </row>
    <row r="271" spans="1:9" s="45" customFormat="1" ht="12.75">
      <c r="A271" s="100"/>
      <c r="B271" s="101"/>
      <c r="C271" s="102"/>
      <c r="D271" s="102"/>
      <c r="E271" s="102"/>
      <c r="F271" s="103"/>
      <c r="G271" s="102"/>
      <c r="H271" s="5"/>
      <c r="I271" s="44"/>
    </row>
    <row r="272" spans="1:9" s="45" customFormat="1" ht="12.75">
      <c r="A272" s="100"/>
      <c r="B272" s="101"/>
      <c r="C272" s="102"/>
      <c r="D272" s="102"/>
      <c r="E272" s="102"/>
      <c r="F272" s="103"/>
      <c r="G272" s="102"/>
      <c r="H272" s="5"/>
      <c r="I272" s="44"/>
    </row>
    <row r="273" spans="1:9" s="45" customFormat="1" ht="12.75">
      <c r="A273" s="100"/>
      <c r="B273" s="101"/>
      <c r="C273" s="102"/>
      <c r="D273" s="102"/>
      <c r="E273" s="102"/>
      <c r="F273" s="103"/>
      <c r="G273" s="102"/>
      <c r="H273" s="5"/>
      <c r="I273" s="44"/>
    </row>
    <row r="274" spans="1:9" s="45" customFormat="1" ht="12.75">
      <c r="A274" s="100"/>
      <c r="B274" s="101"/>
      <c r="C274" s="102"/>
      <c r="D274" s="102"/>
      <c r="E274" s="102"/>
      <c r="F274" s="103"/>
      <c r="G274" s="102"/>
      <c r="H274" s="5"/>
      <c r="I274" s="44"/>
    </row>
    <row r="275" spans="1:9" s="45" customFormat="1" ht="12.75">
      <c r="A275" s="100"/>
      <c r="B275" s="101"/>
      <c r="C275" s="102"/>
      <c r="D275" s="102"/>
      <c r="E275" s="102"/>
      <c r="F275" s="103"/>
      <c r="G275" s="102"/>
      <c r="H275" s="5"/>
      <c r="I275" s="44"/>
    </row>
    <row r="276" spans="1:9" s="45" customFormat="1" ht="12.75">
      <c r="A276" s="100"/>
      <c r="B276" s="101"/>
      <c r="C276" s="102"/>
      <c r="D276" s="102"/>
      <c r="E276" s="102"/>
      <c r="F276" s="103"/>
      <c r="G276" s="102"/>
      <c r="H276" s="5"/>
      <c r="I276" s="44"/>
    </row>
    <row r="277" spans="1:9" s="45" customFormat="1" ht="12.75">
      <c r="A277" s="100"/>
      <c r="B277" s="101"/>
      <c r="C277" s="102"/>
      <c r="D277" s="102"/>
      <c r="E277" s="102"/>
      <c r="F277" s="103"/>
      <c r="G277" s="102"/>
      <c r="H277" s="5"/>
      <c r="I277" s="44"/>
    </row>
    <row r="278" spans="1:9" s="45" customFormat="1" ht="12.75">
      <c r="A278" s="100"/>
      <c r="B278" s="101"/>
      <c r="C278" s="102"/>
      <c r="D278" s="102"/>
      <c r="E278" s="102"/>
      <c r="F278" s="103"/>
      <c r="G278" s="102"/>
      <c r="H278" s="5"/>
      <c r="I278" s="44"/>
    </row>
    <row r="279" spans="1:9" s="45" customFormat="1" ht="12.75">
      <c r="A279" s="100"/>
      <c r="B279" s="101"/>
      <c r="C279" s="102"/>
      <c r="D279" s="102"/>
      <c r="E279" s="102"/>
      <c r="F279" s="103"/>
      <c r="G279" s="102"/>
      <c r="H279" s="5"/>
      <c r="I279" s="44"/>
    </row>
    <row r="280" spans="1:9" s="45" customFormat="1" ht="12.75">
      <c r="A280" s="100"/>
      <c r="B280" s="101"/>
      <c r="C280" s="102"/>
      <c r="D280" s="102"/>
      <c r="E280" s="102"/>
      <c r="F280" s="103"/>
      <c r="G280" s="102"/>
      <c r="H280" s="5"/>
      <c r="I280" s="44"/>
    </row>
    <row r="281" spans="1:9" s="45" customFormat="1" ht="12.75">
      <c r="A281" s="100"/>
      <c r="B281" s="101"/>
      <c r="C281" s="102"/>
      <c r="D281" s="102"/>
      <c r="E281" s="102"/>
      <c r="F281" s="103"/>
      <c r="G281" s="102"/>
      <c r="H281" s="5"/>
      <c r="I281" s="44"/>
    </row>
    <row r="282" spans="1:9" s="45" customFormat="1" ht="12.75">
      <c r="A282" s="100"/>
      <c r="B282" s="101"/>
      <c r="C282" s="102"/>
      <c r="D282" s="102"/>
      <c r="E282" s="102"/>
      <c r="F282" s="103"/>
      <c r="G282" s="102"/>
      <c r="H282" s="5"/>
      <c r="I282" s="44"/>
    </row>
    <row r="283" spans="1:9" s="45" customFormat="1" ht="12.75">
      <c r="A283" s="100"/>
      <c r="B283" s="101"/>
      <c r="C283" s="102"/>
      <c r="D283" s="102"/>
      <c r="E283" s="102"/>
      <c r="F283" s="103"/>
      <c r="G283" s="102"/>
      <c r="H283" s="5"/>
      <c r="I283" s="44"/>
    </row>
    <row r="284" spans="1:9" s="45" customFormat="1" ht="12.75">
      <c r="A284" s="100"/>
      <c r="B284" s="101"/>
      <c r="C284" s="102"/>
      <c r="D284" s="102"/>
      <c r="E284" s="102"/>
      <c r="F284" s="103"/>
      <c r="G284" s="102"/>
      <c r="H284" s="5"/>
      <c r="I284" s="44"/>
    </row>
    <row r="285" spans="1:9" s="45" customFormat="1" ht="12.75">
      <c r="A285" s="100"/>
      <c r="B285" s="101"/>
      <c r="C285" s="102"/>
      <c r="D285" s="102"/>
      <c r="E285" s="102"/>
      <c r="F285" s="103"/>
      <c r="G285" s="102"/>
      <c r="H285" s="5"/>
      <c r="I285" s="44"/>
    </row>
    <row r="286" spans="1:9" s="45" customFormat="1" ht="12.75">
      <c r="A286" s="100"/>
      <c r="B286" s="101"/>
      <c r="C286" s="102"/>
      <c r="D286" s="102"/>
      <c r="E286" s="102"/>
      <c r="F286" s="103"/>
      <c r="G286" s="102"/>
      <c r="H286" s="5"/>
      <c r="I286" s="44"/>
    </row>
    <row r="287" spans="1:9" s="45" customFormat="1" ht="12.75">
      <c r="A287" s="100"/>
      <c r="B287" s="101"/>
      <c r="C287" s="102"/>
      <c r="D287" s="102"/>
      <c r="E287" s="102"/>
      <c r="F287" s="103"/>
      <c r="G287" s="102"/>
      <c r="H287" s="5"/>
      <c r="I287" s="44"/>
    </row>
    <row r="288" spans="1:9" s="45" customFormat="1" ht="12.75">
      <c r="A288" s="100"/>
      <c r="B288" s="101"/>
      <c r="C288" s="102"/>
      <c r="D288" s="102"/>
      <c r="E288" s="102"/>
      <c r="F288" s="103"/>
      <c r="G288" s="102"/>
      <c r="H288" s="5"/>
      <c r="I288" s="44"/>
    </row>
    <row r="289" spans="1:9" s="45" customFormat="1" ht="12.75">
      <c r="A289" s="100"/>
      <c r="B289" s="101"/>
      <c r="C289" s="102"/>
      <c r="D289" s="102"/>
      <c r="E289" s="102"/>
      <c r="F289" s="103"/>
      <c r="G289" s="102"/>
      <c r="H289" s="5"/>
      <c r="I289" s="44"/>
    </row>
    <row r="290" spans="1:9" s="45" customFormat="1" ht="12.75">
      <c r="A290" s="100"/>
      <c r="B290" s="101"/>
      <c r="C290" s="102"/>
      <c r="D290" s="102"/>
      <c r="E290" s="102"/>
      <c r="F290" s="103"/>
      <c r="G290" s="102"/>
      <c r="H290" s="5"/>
      <c r="I290" s="44"/>
    </row>
    <row r="291" spans="1:9" s="45" customFormat="1" ht="12.75">
      <c r="A291" s="100"/>
      <c r="B291" s="101"/>
      <c r="C291" s="102"/>
      <c r="D291" s="102"/>
      <c r="E291" s="102"/>
      <c r="F291" s="103"/>
      <c r="G291" s="102"/>
      <c r="H291" s="5"/>
      <c r="I291" s="44"/>
    </row>
    <row r="292" spans="1:9" s="45" customFormat="1" ht="12.75">
      <c r="A292" s="100"/>
      <c r="B292" s="101"/>
      <c r="C292" s="102"/>
      <c r="D292" s="102"/>
      <c r="E292" s="102"/>
      <c r="F292" s="103"/>
      <c r="G292" s="102"/>
      <c r="H292" s="5"/>
      <c r="I292" s="44"/>
    </row>
    <row r="293" spans="1:9" s="45" customFormat="1" ht="12.75">
      <c r="A293" s="100"/>
      <c r="B293" s="101"/>
      <c r="C293" s="102"/>
      <c r="D293" s="102"/>
      <c r="E293" s="102"/>
      <c r="F293" s="103"/>
      <c r="G293" s="102"/>
      <c r="H293" s="5"/>
      <c r="I293" s="44"/>
    </row>
    <row r="294" spans="1:9" s="45" customFormat="1" ht="12.75">
      <c r="A294" s="100"/>
      <c r="B294" s="101"/>
      <c r="C294" s="102"/>
      <c r="D294" s="102"/>
      <c r="E294" s="102"/>
      <c r="F294" s="103"/>
      <c r="G294" s="102"/>
      <c r="H294" s="5"/>
      <c r="I294" s="44"/>
    </row>
    <row r="295" spans="1:9" s="45" customFormat="1" ht="12.75">
      <c r="A295" s="100"/>
      <c r="B295" s="101"/>
      <c r="C295" s="102"/>
      <c r="D295" s="102"/>
      <c r="E295" s="102"/>
      <c r="F295" s="103"/>
      <c r="G295" s="102"/>
      <c r="H295" s="5"/>
      <c r="I295" s="44"/>
    </row>
    <row r="296" spans="1:9" s="45" customFormat="1" ht="12.75">
      <c r="A296" s="100"/>
      <c r="B296" s="101"/>
      <c r="C296" s="102"/>
      <c r="D296" s="102"/>
      <c r="E296" s="102"/>
      <c r="F296" s="103"/>
      <c r="G296" s="102"/>
      <c r="H296" s="5"/>
      <c r="I296" s="44"/>
    </row>
    <row r="297" spans="1:9" s="45" customFormat="1" ht="12.75">
      <c r="A297" s="100"/>
      <c r="B297" s="101"/>
      <c r="C297" s="102"/>
      <c r="D297" s="102"/>
      <c r="E297" s="102"/>
      <c r="F297" s="103"/>
      <c r="G297" s="102"/>
      <c r="H297" s="5"/>
      <c r="I297" s="44"/>
    </row>
    <row r="298" spans="1:9" s="45" customFormat="1" ht="12.75">
      <c r="A298" s="100"/>
      <c r="B298" s="101"/>
      <c r="C298" s="102"/>
      <c r="D298" s="102"/>
      <c r="E298" s="102"/>
      <c r="F298" s="103"/>
      <c r="G298" s="102"/>
      <c r="H298" s="5"/>
      <c r="I298" s="44"/>
    </row>
    <row r="299" spans="1:9" s="45" customFormat="1" ht="12.75">
      <c r="A299" s="1"/>
      <c r="B299" s="2"/>
      <c r="C299" s="3"/>
      <c r="D299" s="3"/>
      <c r="E299" s="3"/>
      <c r="F299" s="4"/>
      <c r="G299" s="3"/>
      <c r="H299" s="5"/>
      <c r="I299" s="44"/>
    </row>
    <row r="300" spans="1:9" s="45" customFormat="1" ht="12.75">
      <c r="A300" s="1"/>
      <c r="B300" s="2"/>
      <c r="C300" s="3"/>
      <c r="D300" s="3"/>
      <c r="E300" s="3"/>
      <c r="F300" s="4"/>
      <c r="G300" s="3"/>
      <c r="H300" s="5"/>
      <c r="I300" s="44"/>
    </row>
    <row r="301" spans="1:9" s="45" customFormat="1" ht="12.75">
      <c r="A301" s="1"/>
      <c r="B301" s="2"/>
      <c r="C301" s="3"/>
      <c r="D301" s="3"/>
      <c r="E301" s="3"/>
      <c r="F301" s="4"/>
      <c r="G301" s="3"/>
      <c r="H301" s="5"/>
      <c r="I301" s="44"/>
    </row>
    <row r="302" spans="1:9" s="45" customFormat="1" ht="12.75">
      <c r="A302" s="1"/>
      <c r="B302" s="2"/>
      <c r="C302" s="3"/>
      <c r="D302" s="3"/>
      <c r="E302" s="3"/>
      <c r="F302" s="4"/>
      <c r="G302" s="3"/>
      <c r="H302" s="5"/>
      <c r="I302" s="44"/>
    </row>
    <row r="303" spans="1:9" s="45" customFormat="1" ht="12.75">
      <c r="A303" s="1"/>
      <c r="B303" s="2"/>
      <c r="C303" s="3"/>
      <c r="D303" s="3"/>
      <c r="E303" s="3"/>
      <c r="F303" s="4"/>
      <c r="G303" s="3"/>
      <c r="H303" s="5"/>
      <c r="I303" s="44"/>
    </row>
    <row r="304" spans="1:9" s="45" customFormat="1" ht="12.75">
      <c r="A304" s="1"/>
      <c r="B304" s="2"/>
      <c r="C304" s="3"/>
      <c r="D304" s="3"/>
      <c r="E304" s="3"/>
      <c r="F304" s="4"/>
      <c r="G304" s="3"/>
      <c r="H304" s="5"/>
      <c r="I304" s="44"/>
    </row>
    <row r="305" spans="1:9" s="45" customFormat="1" ht="12.75">
      <c r="A305" s="1"/>
      <c r="B305" s="2"/>
      <c r="C305" s="3"/>
      <c r="D305" s="3"/>
      <c r="E305" s="3"/>
      <c r="F305" s="4"/>
      <c r="G305" s="3"/>
      <c r="H305" s="5"/>
      <c r="I305" s="44"/>
    </row>
    <row r="306" spans="1:9" s="45" customFormat="1" ht="12.75">
      <c r="A306" s="1"/>
      <c r="B306" s="2"/>
      <c r="C306" s="3"/>
      <c r="D306" s="3"/>
      <c r="E306" s="3"/>
      <c r="F306" s="4"/>
      <c r="G306" s="3"/>
      <c r="H306" s="5"/>
      <c r="I306" s="44"/>
    </row>
    <row r="307" spans="1:9" s="45" customFormat="1" ht="12.75">
      <c r="A307" s="1"/>
      <c r="B307" s="2"/>
      <c r="C307" s="3"/>
      <c r="D307" s="3"/>
      <c r="E307" s="3"/>
      <c r="F307" s="4"/>
      <c r="G307" s="3"/>
      <c r="H307" s="5"/>
      <c r="I307" s="44"/>
    </row>
    <row r="308" spans="1:9" s="45" customFormat="1" ht="12.75">
      <c r="A308" s="1"/>
      <c r="B308" s="2"/>
      <c r="C308" s="3"/>
      <c r="D308" s="3"/>
      <c r="E308" s="3"/>
      <c r="F308" s="4"/>
      <c r="G308" s="3"/>
      <c r="H308" s="5"/>
      <c r="I308" s="44"/>
    </row>
    <row r="309" spans="1:9" s="45" customFormat="1" ht="12.75">
      <c r="A309" s="1"/>
      <c r="B309" s="2"/>
      <c r="C309" s="3"/>
      <c r="D309" s="3"/>
      <c r="E309" s="3"/>
      <c r="F309" s="4"/>
      <c r="G309" s="3"/>
      <c r="H309" s="5"/>
      <c r="I309" s="44"/>
    </row>
    <row r="310" spans="1:9" s="45" customFormat="1" ht="12.75">
      <c r="A310" s="1"/>
      <c r="B310" s="2"/>
      <c r="C310" s="3"/>
      <c r="D310" s="3"/>
      <c r="E310" s="3"/>
      <c r="F310" s="4"/>
      <c r="G310" s="3"/>
      <c r="H310" s="5"/>
      <c r="I310" s="44"/>
    </row>
    <row r="311" spans="1:9" s="45" customFormat="1" ht="12.75">
      <c r="A311" s="1"/>
      <c r="B311" s="2"/>
      <c r="C311" s="3"/>
      <c r="D311" s="3"/>
      <c r="E311" s="3"/>
      <c r="F311" s="4"/>
      <c r="G311" s="3"/>
      <c r="H311" s="5"/>
      <c r="I311" s="44"/>
    </row>
    <row r="312" spans="1:9" s="45" customFormat="1" ht="12.75">
      <c r="A312" s="1"/>
      <c r="B312" s="2"/>
      <c r="C312" s="3"/>
      <c r="D312" s="3"/>
      <c r="E312" s="3"/>
      <c r="F312" s="4"/>
      <c r="G312" s="3"/>
      <c r="H312" s="5"/>
      <c r="I312" s="44"/>
    </row>
  </sheetData>
  <sheetProtection selectLockedCells="1" selectUnlockedCells="1"/>
  <mergeCells count="4">
    <mergeCell ref="F1:H2"/>
    <mergeCell ref="B4:H4"/>
    <mergeCell ref="A10:A207"/>
    <mergeCell ref="A209:A215"/>
  </mergeCells>
  <printOptions/>
  <pageMargins left="0.3937007874015748" right="0.3937007874015748" top="0.5905511811023623" bottom="0.5905511811023623" header="0.5118110236220472" footer="0.1968503937007874"/>
  <pageSetup fitToHeight="5" fitToWidth="1" horizontalDpi="300" verticalDpi="3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Ольга Аникина</cp:lastModifiedBy>
  <cp:lastPrinted>2016-11-09T10:11:11Z</cp:lastPrinted>
  <dcterms:created xsi:type="dcterms:W3CDTF">2016-11-09T10:11:42Z</dcterms:created>
  <dcterms:modified xsi:type="dcterms:W3CDTF">2016-11-14T14:44:47Z</dcterms:modified>
  <cp:category/>
  <cp:version/>
  <cp:contentType/>
  <cp:contentStatus/>
</cp:coreProperties>
</file>