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85" windowHeight="6750" activeTab="0"/>
  </bookViews>
  <sheets>
    <sheet name="Александров" sheetId="1" r:id="rId1"/>
  </sheets>
  <definedNames/>
  <calcPr fullCalcOnLoad="1"/>
</workbook>
</file>

<file path=xl/sharedStrings.xml><?xml version="1.0" encoding="utf-8"?>
<sst xmlns="http://schemas.openxmlformats.org/spreadsheetml/2006/main" count="817" uniqueCount="289">
  <si>
    <t>ИТОГО РАСХОДОВ:</t>
  </si>
  <si>
    <t>0102</t>
  </si>
  <si>
    <t>0104</t>
  </si>
  <si>
    <t>0801</t>
  </si>
  <si>
    <t>0707</t>
  </si>
  <si>
    <t>1003</t>
  </si>
  <si>
    <t>Целевая статья</t>
  </si>
  <si>
    <t>000</t>
  </si>
  <si>
    <t>500</t>
  </si>
  <si>
    <t>0000000</t>
  </si>
  <si>
    <t>1104</t>
  </si>
  <si>
    <t>013</t>
  </si>
  <si>
    <t>001</t>
  </si>
  <si>
    <t>017</t>
  </si>
  <si>
    <t>0908</t>
  </si>
  <si>
    <t>в т.ч.</t>
  </si>
  <si>
    <t>на выполнение полномочий по исполнению бюджета</t>
  </si>
  <si>
    <t>0100</t>
  </si>
  <si>
    <t>000 00 00</t>
  </si>
  <si>
    <t>002 00 00</t>
  </si>
  <si>
    <t>002 04 00</t>
  </si>
  <si>
    <t>0700</t>
  </si>
  <si>
    <t>431 00 00</t>
  </si>
  <si>
    <t>431 01 00</t>
  </si>
  <si>
    <t>002 03 00</t>
  </si>
  <si>
    <t>0800</t>
  </si>
  <si>
    <t>440 99 00</t>
  </si>
  <si>
    <t>442 99 00</t>
  </si>
  <si>
    <t>0900</t>
  </si>
  <si>
    <t>512 00 00</t>
  </si>
  <si>
    <t>512 97 00</t>
  </si>
  <si>
    <t>1000</t>
  </si>
  <si>
    <t>514 01 00</t>
  </si>
  <si>
    <t>1100</t>
  </si>
  <si>
    <t>521 06 00</t>
  </si>
  <si>
    <t xml:space="preserve">на выполнение полномочий по содержанию аварийно-спасательной службы </t>
  </si>
  <si>
    <t>0300</t>
  </si>
  <si>
    <t xml:space="preserve">000 00 00 </t>
  </si>
  <si>
    <t>0309</t>
  </si>
  <si>
    <t xml:space="preserve">219 00 00 </t>
  </si>
  <si>
    <t>219 01 00</t>
  </si>
  <si>
    <t>441 99 00</t>
  </si>
  <si>
    <t xml:space="preserve">0804 </t>
  </si>
  <si>
    <t>0804</t>
  </si>
  <si>
    <t>006</t>
  </si>
  <si>
    <t>0400</t>
  </si>
  <si>
    <t>0412</t>
  </si>
  <si>
    <t>003</t>
  </si>
  <si>
    <t>0500</t>
  </si>
  <si>
    <t>0501</t>
  </si>
  <si>
    <t>Субсидии юридическим лицам</t>
  </si>
  <si>
    <t>0502</t>
  </si>
  <si>
    <t>0503</t>
  </si>
  <si>
    <t>6000100</t>
  </si>
  <si>
    <t>6000200</t>
  </si>
  <si>
    <t>Выполнение функций органами местного самоуправления</t>
  </si>
  <si>
    <t>522 31 02</t>
  </si>
  <si>
    <t>522 00 00</t>
  </si>
  <si>
    <t>351 00 00</t>
  </si>
  <si>
    <t>351 05 00</t>
  </si>
  <si>
    <t>795 05 06</t>
  </si>
  <si>
    <t>600 00 00</t>
  </si>
  <si>
    <t>600 01 00</t>
  </si>
  <si>
    <t>600 03 00</t>
  </si>
  <si>
    <t>600 04 00</t>
  </si>
  <si>
    <t>60005 00</t>
  </si>
  <si>
    <t>600 05 00</t>
  </si>
  <si>
    <t>0803</t>
  </si>
  <si>
    <t>453 00 00</t>
  </si>
  <si>
    <t>453 01 00</t>
  </si>
  <si>
    <t>505 37 00</t>
  </si>
  <si>
    <t>005</t>
  </si>
  <si>
    <t>795 03 06</t>
  </si>
  <si>
    <t>795 00 00</t>
  </si>
  <si>
    <t>795 04 06</t>
  </si>
  <si>
    <t xml:space="preserve">795 04 06 </t>
  </si>
  <si>
    <t>795 06 06</t>
  </si>
  <si>
    <t>795 08 06</t>
  </si>
  <si>
    <t>457 00 00</t>
  </si>
  <si>
    <t>457 85 00</t>
  </si>
  <si>
    <t>Администрация города</t>
  </si>
  <si>
    <t>0103</t>
  </si>
  <si>
    <t>002 11 00</t>
  </si>
  <si>
    <t>002 12 00</t>
  </si>
  <si>
    <t>0114</t>
  </si>
  <si>
    <t>092 03 00</t>
  </si>
  <si>
    <t>247 00 00</t>
  </si>
  <si>
    <t>247 99 00</t>
  </si>
  <si>
    <t>Клуб "Искож"</t>
  </si>
  <si>
    <t>Александровский центр ремесел</t>
  </si>
  <si>
    <t>Парк культуры и отдыха</t>
  </si>
  <si>
    <t>ККЗ "Южный"</t>
  </si>
  <si>
    <t>443 99 00</t>
  </si>
  <si>
    <t>795 11 14</t>
  </si>
  <si>
    <t>МЦП "Обеспечение территории Александровского района документами территориального планирования (2007-2010 года)"</t>
  </si>
  <si>
    <t>450 85 00</t>
  </si>
  <si>
    <t>452 99 00</t>
  </si>
  <si>
    <t>к решению Совета народных депутатов</t>
  </si>
  <si>
    <t>МО г. Александров</t>
  </si>
  <si>
    <t>0806</t>
  </si>
  <si>
    <t>ОХР "Зарянка"</t>
  </si>
  <si>
    <t>0112</t>
  </si>
  <si>
    <t>070 05 00</t>
  </si>
  <si>
    <t>795 12 06</t>
  </si>
  <si>
    <t>0702</t>
  </si>
  <si>
    <t xml:space="preserve">000 </t>
  </si>
  <si>
    <t xml:space="preserve">0702 </t>
  </si>
  <si>
    <t>423 00 00</t>
  </si>
  <si>
    <t>423 99 00</t>
  </si>
  <si>
    <t>023</t>
  </si>
  <si>
    <t xml:space="preserve">Программа "Противопожарная безопасность учреждений культуры г.Александров на 2008-2010 годы" </t>
  </si>
  <si>
    <t xml:space="preserve">Программа "Противопожарная безопасность учреждений культуры Александровского района на 2008-2010 годы" </t>
  </si>
  <si>
    <t xml:space="preserve">МУК ДК "Юбилейный" </t>
  </si>
  <si>
    <t xml:space="preserve">Отдел культуры </t>
  </si>
  <si>
    <t>443 00 00</t>
  </si>
  <si>
    <t>442 00 00</t>
  </si>
  <si>
    <t>441 00 00</t>
  </si>
  <si>
    <t>440 00 00</t>
  </si>
  <si>
    <t>Музеи отдела культуры</t>
  </si>
  <si>
    <t>Библиотеки отдела культуры</t>
  </si>
  <si>
    <t>МУ "ГАМТД" (Отдел культуры)</t>
  </si>
  <si>
    <t>МОУ ДОД "Детская школа искусств" (Отдел культуры)</t>
  </si>
  <si>
    <t>0910</t>
  </si>
  <si>
    <t>Бухгалтерия отдела по физической культуре и спорту</t>
  </si>
  <si>
    <t>Отдел по развитию туризма (Отдел физической культуры и спорта)</t>
  </si>
  <si>
    <t xml:space="preserve">Отдел по физической культуре и спорту </t>
  </si>
  <si>
    <t>Содержание аппарата Совета народных депутатов</t>
  </si>
  <si>
    <t>Содержание председателя Совета народных депутатов</t>
  </si>
  <si>
    <t>Содержание депутатов Совета народных депутатов</t>
  </si>
  <si>
    <t>МОУ ДОД "ЦФК и СД и Ю "Рекорд" (Отдел физической культуры и спорта)</t>
  </si>
  <si>
    <t>МОУ ДОД "ДЮСШОР по борьбе самбо и дзюдо" (Отдел физической культуры и спорта)</t>
  </si>
  <si>
    <t>МОУ ДОД "ДЮСШОР по лыжным гонкам и легкой атлетике им О.Даниловой" (Отдел физической культуры и спорта)</t>
  </si>
  <si>
    <t>Глава города</t>
  </si>
  <si>
    <t>Выполнение функций органами местного самоуправления (Администрация города)</t>
  </si>
  <si>
    <t>Бухгалтерия отдела культуры</t>
  </si>
  <si>
    <t>795 13 09</t>
  </si>
  <si>
    <t>795 09 09</t>
  </si>
  <si>
    <t>795 14 09</t>
  </si>
  <si>
    <t>795 15 13</t>
  </si>
  <si>
    <t>Вид расхо
дов</t>
  </si>
  <si>
    <t>Раздел/
Подраз
дел</t>
  </si>
  <si>
    <t>795 01 06</t>
  </si>
  <si>
    <t>795 07 06</t>
  </si>
  <si>
    <t>Уточненный план</t>
  </si>
  <si>
    <t>Исполнено</t>
  </si>
  <si>
    <t>% исполнения</t>
  </si>
  <si>
    <t>(тыс.руб.)</t>
  </si>
  <si>
    <t xml:space="preserve">Наименование </t>
  </si>
  <si>
    <t>Выполнение функций органами местного самоуправления (Отдел культуры)</t>
  </si>
  <si>
    <t>Выполнение функций бюджетными учреждениями (Отдел физической культуры и спорта)</t>
  </si>
  <si>
    <t>0107</t>
  </si>
  <si>
    <t>020 00 02</t>
  </si>
  <si>
    <t>0111</t>
  </si>
  <si>
    <t>065 03 00</t>
  </si>
  <si>
    <t>002 29 00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</si>
  <si>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</si>
  <si>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</si>
  <si>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</si>
  <si>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Проведение выборов в представительные органы муниципального образования</t>
  </si>
  <si>
    <t>020 00 00</t>
  </si>
  <si>
    <t>1420</t>
  </si>
  <si>
    <t>350 03 00</t>
  </si>
  <si>
    <t xml:space="preserve">340 00 00 </t>
  </si>
  <si>
    <t>340 03 00</t>
  </si>
  <si>
    <t>102 00 00</t>
  </si>
  <si>
    <t>102 01 00</t>
  </si>
  <si>
    <t>102 01 02</t>
  </si>
  <si>
    <t>340 07 02</t>
  </si>
  <si>
    <t>16804,4157</t>
  </si>
  <si>
    <t>Выполнение функций органами местного самоуправления  (Администрация города)</t>
  </si>
  <si>
    <t>Субсидии юридическим лицам  (Администрация города)</t>
  </si>
  <si>
    <t>Бюджетные инвестиции  (Администрация города)</t>
  </si>
  <si>
    <t>Выполнение функций органами  местного самоуправления  (Администрация города)</t>
  </si>
  <si>
    <t>Социальные выплаты  (Администрация города)</t>
  </si>
  <si>
    <t>Выполнение функций органами местного самоуправления (оплата информационных услуг)  (Администрация города)</t>
  </si>
  <si>
    <t>Выполнение функций органами местного самоуправления (опубликование официальных материалов)  (Администрация города)</t>
  </si>
  <si>
    <t>Прочие расходы (Администрация города )</t>
  </si>
  <si>
    <t>Обеспечение деятельности подведомственных учреждений</t>
  </si>
  <si>
    <t xml:space="preserve">423 99 00 </t>
  </si>
  <si>
    <t xml:space="preserve">Выполнение функций бюджетными учреждениями </t>
  </si>
  <si>
    <t xml:space="preserve">Проведение мероприятий для детей и молодёжи </t>
  </si>
  <si>
    <t>Отдел культуры:</t>
  </si>
  <si>
    <t>Выполнение функций бюджетными учреждениями (Отдел культуры)</t>
  </si>
  <si>
    <t xml:space="preserve">Социально-культурные мероприятия </t>
  </si>
  <si>
    <t>Иные межбюджетные трансферты</t>
  </si>
  <si>
    <t>Обслуживание государственного и муниципального долга</t>
  </si>
  <si>
    <t xml:space="preserve">Обеспечение проведения выборов и референдумов </t>
  </si>
  <si>
    <t>Руководство и управление в сфере установленных функций органов местного самоуправления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</si>
  <si>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</si>
  <si>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</si>
  <si>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</si>
  <si>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 xml:space="preserve">Функционирование местных администраций </t>
  </si>
  <si>
    <t>Резервные фонды</t>
  </si>
  <si>
    <t xml:space="preserve">Резервные фонды </t>
  </si>
  <si>
    <t>070 00 00</t>
  </si>
  <si>
    <t>Резервный фонд местных администраций</t>
  </si>
  <si>
    <t>Другие общегосударственные вопросы</t>
  </si>
  <si>
    <t xml:space="preserve">Обеспечение приватизации и проведение предпродажной подготовки объектов приватизации </t>
  </si>
  <si>
    <t>Реализация государственных функций, связанных с общегосударственным управлением</t>
  </si>
  <si>
    <t>092 00 00</t>
  </si>
  <si>
    <t xml:space="preserve">Выполнение других обязательств государства (налог на имущество, транспортный налог)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</si>
  <si>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</si>
  <si>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ситуаций, гражданская оборона</t>
  </si>
  <si>
    <t xml:space="preserve">Мероприятия по гражданской обороне </t>
  </si>
  <si>
    <t xml:space="preserve">Реализация других функций, связанных с обеспечением национальной безопасности и правоохранительной деятеьности </t>
  </si>
  <si>
    <t xml:space="preserve">НАЦИОНАЛЬНАЯ ЭКОНОМИКА 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</si>
  <si>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</si>
  <si>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</si>
  <si>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</si>
  <si>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 по землеустройству и  землепользованию</t>
  </si>
  <si>
    <t>Региональные целевые программы</t>
  </si>
  <si>
    <t>ОЦП "Обеспечение территории Владимирской области документами территориального планирования (2009-2012 годы)"</t>
  </si>
  <si>
    <t>Целевые программы муниципальных образований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</si>
  <si>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</si>
  <si>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</si>
  <si>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</si>
  <si>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ГЦП "Реконструкция и капитальный ремонт жилищного фонда на 2008-2015 годы"</t>
  </si>
  <si>
    <t>МП "Развития лифтового хозяйства города Александров на 2009-2011 годы"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</si>
  <si>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</si>
  <si>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</si>
  <si>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</si>
  <si>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</si>
  <si>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Закупка автотранспортных средств и коммунальной техники</t>
  </si>
  <si>
    <t>Поддержка коммунального хозяйства</t>
  </si>
  <si>
    <t>Мероприятия в области коммунального хозяйства</t>
  </si>
  <si>
    <t>МЦП "Модернизация и реконструкция систем водоснабжения и водоотведения г. Александров на 2009-2011 годы"</t>
  </si>
  <si>
    <t>Муниципальная целевая программа   «Модернизация систем теплоснабжения г. Александров на 2009-2011 г.г.»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</si>
  <si>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</si>
  <si>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</si>
  <si>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</si>
  <si>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</si>
  <si>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</si>
  <si>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поселений</t>
  </si>
  <si>
    <t>МЦП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</si>
  <si>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МП "Реконструкция и модернизация контейнерных площадок для сбора твердых бытовых отходов на 2009-2011 годы"</t>
  </si>
  <si>
    <t>МП "Улучшение демографической ситуации в муниципальном образовании город Александров на 2009-2011 годы"</t>
  </si>
  <si>
    <t>Муниципальная инвестиционная программа развития сетей уличного освещения г.Александрова  на 2009-2011 г.г. "Светлый город"</t>
  </si>
  <si>
    <t>ОБРАЗОВАНИЕ</t>
  </si>
  <si>
    <t xml:space="preserve">Общее образование </t>
  </si>
  <si>
    <t>Учреждения по внешкольной работе с детьми</t>
  </si>
  <si>
    <t>Молодёжная политика и оздоровление детей</t>
  </si>
  <si>
    <t>Организационно-воспитательная работа с молодёжью</t>
  </si>
  <si>
    <t xml:space="preserve"> 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</si>
  <si>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</si>
  <si>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</si>
  <si>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</si>
  <si>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</si>
  <si>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 и другие организации исполнительских искусств</t>
  </si>
  <si>
    <t>Государственная поддержка в сфере культуры, кинематографии и средств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</si>
  <si>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</si>
  <si>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</si>
  <si>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</si>
  <si>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Периодическая печать и издательства</t>
  </si>
  <si>
    <t>Периодические издания, учрежденные органами законадательной и исполнительной власти</t>
  </si>
  <si>
    <t>Мероприятия по поддержке и развитию культуры, искусства, кинематографии, средств массовой информации и архивного дела (Отдел культуры)</t>
  </si>
  <si>
    <t xml:space="preserve">Программа "Сохранение и развитие культуры Александровского района на 2009-2011 годы" </t>
  </si>
  <si>
    <t>Другие вопросы в области культуры, кинематографии и средств массовой информации</t>
  </si>
  <si>
    <t xml:space="preserve">Учебно-методические кабинеты, централизованные бухгалтерии, группы хозяйственного обслуживания         </t>
  </si>
  <si>
    <t>452 00 00</t>
  </si>
  <si>
    <t xml:space="preserve"> ЗДРАВООХРАНЕНИЕ, ФИЗИЧЕСКАЯ КУЛЬТУРА И СПОРТ</t>
  </si>
  <si>
    <t>Физическая культура и спорт</t>
  </si>
  <si>
    <t xml:space="preserve">Физкультурно-оздоровительная работа и спортивные мероприятия </t>
  </si>
  <si>
    <t>Другие вопросы в области здравоохранения, физической культуры и спорта</t>
  </si>
  <si>
    <t>Учебно-методические кабинеты, централизованные бухгалтерии</t>
  </si>
  <si>
    <t>Мероприятия в области физической культуры и спорта и физической культуры, туризма</t>
  </si>
  <si>
    <t xml:space="preserve">Выполнение функций органами местного самоуправления </t>
  </si>
  <si>
    <t>Отдел физической культуры и спорта</t>
  </si>
  <si>
    <t>Выполнение функций органами местного самоуправления (Отдел физической культуры и спорта)</t>
  </si>
  <si>
    <t xml:space="preserve">Программа развития туризма в Александровском районе на 2008-2009 годы </t>
  </si>
  <si>
    <t xml:space="preserve"> СОЦИАЛЬНАЯ ПОЛИТИКА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</si>
  <si>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</si>
  <si>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</t>
  </si>
  <si>
    <t xml:space="preserve">Мероприятия в области социальной политики </t>
  </si>
  <si>
    <t xml:space="preserve"> МЕЖБЮДЖЕТНЫЕ ТРАНСФЕРТЫ</t>
  </si>
  <si>
    <t>514 00 00</t>
  </si>
  <si>
    <t>Реализация государственных функций в области социальной политики</t>
  </si>
  <si>
    <t>Межбюджетные трансферты бюджету муниципального района  из бюджета городского поселения на осуществление части полномочий по решению вопросов местного значения в соответствии с заключёнными соглашениями (Администрация города)</t>
  </si>
  <si>
    <t xml:space="preserve">Межбюджетные трансферты </t>
  </si>
  <si>
    <t>521 00 00</t>
  </si>
  <si>
    <t>Приложение № 3</t>
  </si>
  <si>
    <t>340 00 00</t>
  </si>
  <si>
    <t>Мероприятия в сфере культуры, кинематографии и средств массовой информации</t>
  </si>
  <si>
    <t>450 00 00</t>
  </si>
  <si>
    <t xml:space="preserve">ИСПОЛНЕНИЕ  БЮДЖЕТА МУНИЦИПАЛЬНОГО ОБРАЗОВАНИЯ ГОРОД АЛЕКСАНДРОВ ЗА 2009 ГОД  ПО РАЗДЕЛАМ, ПОДРАЗДЕЛАМ, ЦЕЛЕВЫМ СТАТЬЯМ И ВИДАМ РАСХОДОВ </t>
  </si>
  <si>
    <t>Поддержка жилищного хозяйства</t>
  </si>
  <si>
    <t>350 00 00</t>
  </si>
  <si>
    <t>505 00 00</t>
  </si>
  <si>
    <t>Социальная помощь</t>
  </si>
  <si>
    <t>от 17.09.2010 г. № 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</si>
</sst>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%"/>
    <numFmt numFmtId="173" formatCode="0.00000"/>
    <numFmt numFmtId="174" formatCode="0.000"/>
    <numFmt numFmtId="175" formatCode="0.0000"/>
  </numFmts>
  <fonts count="5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8"/>
      <name val="Arial Cyr"/>
      <family val="2"/>
    </font>
    <font>
      <sz val="11"/>
      <name val="Arial Cyr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 shrinkToFi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8" fillId="0" borderId="10" xfId="0" applyFont="1" applyBorder="1" applyAlignment="1">
      <alignment wrapText="1" shrinkToFi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right"/>
    </xf>
    <xf numFmtId="169" fontId="9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169" fontId="12" fillId="0" borderId="10" xfId="0" applyNumberFormat="1" applyFont="1" applyBorder="1" applyAlignment="1">
      <alignment horizontal="right"/>
    </xf>
    <xf numFmtId="169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2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wrapText="1"/>
    </xf>
    <xf numFmtId="169" fontId="8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9" fontId="9" fillId="0" borderId="10" xfId="0" applyNumberFormat="1" applyFont="1" applyBorder="1" applyAlignment="1">
      <alignment horizontal="right"/>
    </xf>
    <xf numFmtId="169" fontId="14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9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="120" zoomScaleNormal="120" zoomScalePageLayoutView="0" workbookViewId="0" topLeftCell="A1">
      <selection activeCell="A6" sqref="A6:G6"/>
    </sheetView>
  </sheetViews>
  <sheetFormatPr defaultColWidth="9.00390625" defaultRowHeight="12.75"/>
  <cols>
    <col min="1" max="1" width="44.125" style="122" customWidth="1"/>
    <col min="2" max="2" width="7.00390625" style="0" customWidth="1"/>
    <col min="3" max="3" width="9.875" style="0" customWidth="1"/>
    <col min="4" max="4" width="5.75390625" style="0" customWidth="1"/>
    <col min="5" max="5" width="9.75390625" style="10" customWidth="1"/>
    <col min="6" max="6" width="10.625" style="17" customWidth="1"/>
    <col min="7" max="7" width="8.25390625" style="17" customWidth="1"/>
    <col min="8" max="8" width="5.00390625" style="0" customWidth="1"/>
  </cols>
  <sheetData>
    <row r="1" spans="1:6" ht="12.75">
      <c r="A1" s="120"/>
      <c r="B1" s="124" t="s">
        <v>279</v>
      </c>
      <c r="C1" s="124"/>
      <c r="D1" s="124"/>
      <c r="E1" s="124"/>
      <c r="F1" s="79"/>
    </row>
    <row r="2" spans="1:6" ht="14.25" customHeight="1">
      <c r="A2" s="120"/>
      <c r="B2" s="125" t="s">
        <v>97</v>
      </c>
      <c r="C2" s="124"/>
      <c r="D2" s="124"/>
      <c r="E2" s="124"/>
      <c r="F2" s="79"/>
    </row>
    <row r="3" spans="1:6" ht="12.75">
      <c r="A3" s="120"/>
      <c r="B3" s="124" t="s">
        <v>98</v>
      </c>
      <c r="C3" s="124"/>
      <c r="D3" s="124"/>
      <c r="E3" s="124"/>
      <c r="F3" s="79"/>
    </row>
    <row r="4" spans="1:6" ht="12.75">
      <c r="A4" s="120"/>
      <c r="B4" s="124" t="s">
        <v>288</v>
      </c>
      <c r="C4" s="124"/>
      <c r="D4" s="124"/>
      <c r="E4" s="124"/>
      <c r="F4" s="79"/>
    </row>
    <row r="5" spans="1:5" ht="12.75">
      <c r="A5" s="120"/>
      <c r="B5" s="43"/>
      <c r="C5" s="43"/>
      <c r="D5" s="43"/>
      <c r="E5" s="44"/>
    </row>
    <row r="6" spans="1:7" ht="56.25" customHeight="1">
      <c r="A6" s="123" t="s">
        <v>283</v>
      </c>
      <c r="B6" s="123"/>
      <c r="C6" s="123"/>
      <c r="D6" s="123"/>
      <c r="E6" s="123"/>
      <c r="F6" s="123"/>
      <c r="G6" s="123"/>
    </row>
    <row r="7" spans="1:7" ht="12.75">
      <c r="A7" s="120"/>
      <c r="D7" s="18"/>
      <c r="G7" s="69" t="s">
        <v>146</v>
      </c>
    </row>
    <row r="8" spans="1:7" ht="35.25" customHeight="1">
      <c r="A8" s="68" t="s">
        <v>147</v>
      </c>
      <c r="B8" s="68" t="s">
        <v>140</v>
      </c>
      <c r="C8" s="68" t="s">
        <v>6</v>
      </c>
      <c r="D8" s="68" t="s">
        <v>139</v>
      </c>
      <c r="E8" s="68" t="s">
        <v>143</v>
      </c>
      <c r="F8" s="68" t="s">
        <v>144</v>
      </c>
      <c r="G8" s="68" t="s">
        <v>145</v>
      </c>
    </row>
    <row r="9" spans="1:7" ht="11.25" customHeight="1">
      <c r="A9" s="5">
        <v>1</v>
      </c>
      <c r="B9" s="5">
        <v>2</v>
      </c>
      <c r="C9" s="5">
        <v>3</v>
      </c>
      <c r="D9" s="5">
        <v>4</v>
      </c>
      <c r="E9" s="68">
        <v>5</v>
      </c>
      <c r="F9" s="68">
        <v>6</v>
      </c>
      <c r="G9" s="68">
        <v>7</v>
      </c>
    </row>
    <row r="10" spans="1:7" ht="11.25" customHeight="1">
      <c r="A10" s="5"/>
      <c r="B10" s="5"/>
      <c r="C10" s="5"/>
      <c r="D10" s="5"/>
      <c r="E10" s="5"/>
      <c r="F10" s="3"/>
      <c r="G10" s="3"/>
    </row>
    <row r="11" spans="1:7" s="18" customFormat="1" ht="15" customHeight="1">
      <c r="A11" s="22" t="s">
        <v>188</v>
      </c>
      <c r="B11" s="23" t="s">
        <v>17</v>
      </c>
      <c r="C11" s="23" t="s">
        <v>9</v>
      </c>
      <c r="D11" s="23" t="s">
        <v>7</v>
      </c>
      <c r="E11" s="93">
        <f>SUM(E13+E19+E29+E35+E40+E45+E51)</f>
        <v>25928.631000000005</v>
      </c>
      <c r="F11" s="94">
        <f>SUM(F13+F19+F29+F35+F40+F45+F51)</f>
        <v>25310.185660000003</v>
      </c>
      <c r="G11" s="70">
        <f>IF(OR(E11=0,F11=0),"",(F11/E11))</f>
        <v>0.9761481684088913</v>
      </c>
    </row>
    <row r="12" spans="1:7" s="18" customFormat="1" ht="12.75">
      <c r="A12" s="22"/>
      <c r="B12" s="23"/>
      <c r="C12" s="23"/>
      <c r="D12" s="23"/>
      <c r="E12" s="55"/>
      <c r="F12" s="95"/>
      <c r="G12" s="70">
        <f aca="true" t="shared" si="0" ref="G12:G103">IF(OR(E12=0,F12=0),"",(F12/E12))</f>
      </c>
    </row>
    <row r="13" spans="1:7" s="15" customFormat="1" ht="24">
      <c r="A13" s="32" t="s">
        <v>189</v>
      </c>
      <c r="B13" s="12" t="s">
        <v>1</v>
      </c>
      <c r="C13" s="12" t="s">
        <v>18</v>
      </c>
      <c r="D13" s="12" t="s">
        <v>7</v>
      </c>
      <c r="E13" s="54">
        <f>E15</f>
        <v>916.907</v>
      </c>
      <c r="F13" s="54">
        <f>F15</f>
        <v>916.2605</v>
      </c>
      <c r="G13" s="70">
        <f t="shared" si="0"/>
        <v>0.999294912133946</v>
      </c>
    </row>
    <row r="14" spans="1:7" s="15" customFormat="1" ht="14.25">
      <c r="A14" s="11"/>
      <c r="B14" s="12"/>
      <c r="C14" s="12"/>
      <c r="D14" s="12"/>
      <c r="E14" s="96"/>
      <c r="F14" s="80"/>
      <c r="G14" s="70">
        <f t="shared" si="0"/>
      </c>
    </row>
    <row r="15" spans="1:7" s="20" customFormat="1" ht="24">
      <c r="A15" s="40" t="s">
        <v>187</v>
      </c>
      <c r="B15" s="9" t="s">
        <v>1</v>
      </c>
      <c r="C15" s="9" t="s">
        <v>19</v>
      </c>
      <c r="D15" s="9" t="s">
        <v>7</v>
      </c>
      <c r="E15" s="52">
        <f>E16</f>
        <v>916.907</v>
      </c>
      <c r="F15" s="80">
        <v>916.2605</v>
      </c>
      <c r="G15" s="70">
        <f t="shared" si="0"/>
        <v>0.999294912133946</v>
      </c>
    </row>
    <row r="16" spans="1:7" s="118" customFormat="1" ht="12" customHeight="1">
      <c r="A16" s="1" t="s">
        <v>132</v>
      </c>
      <c r="B16" s="2" t="s">
        <v>1</v>
      </c>
      <c r="C16" s="2" t="s">
        <v>24</v>
      </c>
      <c r="D16" s="2" t="s">
        <v>7</v>
      </c>
      <c r="E16" s="80">
        <v>916.907</v>
      </c>
      <c r="F16" s="80">
        <v>916.2605</v>
      </c>
      <c r="G16" s="70">
        <f t="shared" si="0"/>
        <v>0.999294912133946</v>
      </c>
    </row>
    <row r="17" spans="1:7" ht="12" customHeight="1">
      <c r="A17" s="13" t="s">
        <v>55</v>
      </c>
      <c r="B17" s="19" t="s">
        <v>1</v>
      </c>
      <c r="C17" s="19" t="s">
        <v>24</v>
      </c>
      <c r="D17" s="19" t="s">
        <v>8</v>
      </c>
      <c r="E17" s="53">
        <f>SUM(E16)</f>
        <v>916.907</v>
      </c>
      <c r="F17" s="53">
        <f>SUM(F16)</f>
        <v>916.2605</v>
      </c>
      <c r="G17" s="70">
        <f t="shared" si="0"/>
        <v>0.999294912133946</v>
      </c>
    </row>
    <row r="18" spans="1:7" ht="12.75">
      <c r="A18" s="13"/>
      <c r="B18" s="14"/>
      <c r="C18" s="14"/>
      <c r="D18" s="14"/>
      <c r="E18" s="97"/>
      <c r="F18" s="80"/>
      <c r="G18" s="70">
        <f t="shared" si="0"/>
      </c>
    </row>
    <row r="19" spans="1:7" s="46" customFormat="1" ht="24">
      <c r="A19" s="32" t="s">
        <v>190</v>
      </c>
      <c r="B19" s="45" t="s">
        <v>81</v>
      </c>
      <c r="C19" s="45" t="s">
        <v>18</v>
      </c>
      <c r="D19" s="45" t="s">
        <v>7</v>
      </c>
      <c r="E19" s="98">
        <f>SUM(E22,E24,E26)</f>
        <v>4038.4980000000005</v>
      </c>
      <c r="F19" s="98">
        <f>SUM(F22,F24,F26)</f>
        <v>4037.71778</v>
      </c>
      <c r="G19" s="70">
        <f t="shared" si="0"/>
        <v>0.9998068044109467</v>
      </c>
    </row>
    <row r="20" spans="1:7" ht="12.75">
      <c r="A20" s="13"/>
      <c r="B20" s="14"/>
      <c r="C20" s="14"/>
      <c r="D20" s="14"/>
      <c r="E20" s="97"/>
      <c r="F20" s="97"/>
      <c r="G20" s="70">
        <f t="shared" si="0"/>
      </c>
    </row>
    <row r="21" spans="1:7" ht="24">
      <c r="A21" s="40" t="s">
        <v>187</v>
      </c>
      <c r="B21" s="9" t="s">
        <v>81</v>
      </c>
      <c r="C21" s="9" t="s">
        <v>19</v>
      </c>
      <c r="D21" s="9" t="s">
        <v>7</v>
      </c>
      <c r="E21" s="99">
        <f>SUM(E22+E24+E26)</f>
        <v>4038.4980000000005</v>
      </c>
      <c r="F21" s="99">
        <f>SUM(F22+F24+F26)</f>
        <v>4037.71778</v>
      </c>
      <c r="G21" s="70">
        <f t="shared" si="0"/>
        <v>0.9998068044109467</v>
      </c>
    </row>
    <row r="22" spans="1:7" s="16" customFormat="1" ht="12" customHeight="1">
      <c r="A22" s="1" t="s">
        <v>126</v>
      </c>
      <c r="B22" s="2" t="s">
        <v>81</v>
      </c>
      <c r="C22" s="2" t="s">
        <v>20</v>
      </c>
      <c r="D22" s="2" t="s">
        <v>7</v>
      </c>
      <c r="E22" s="80">
        <v>2530.398</v>
      </c>
      <c r="F22" s="80">
        <v>2529.89201</v>
      </c>
      <c r="G22" s="70">
        <f t="shared" si="0"/>
        <v>0.9998000354094494</v>
      </c>
    </row>
    <row r="23" spans="1:7" s="78" customFormat="1" ht="13.5" customHeight="1">
      <c r="A23" s="13" t="s">
        <v>55</v>
      </c>
      <c r="B23" s="14" t="s">
        <v>81</v>
      </c>
      <c r="C23" s="14" t="s">
        <v>20</v>
      </c>
      <c r="D23" s="14" t="s">
        <v>8</v>
      </c>
      <c r="E23" s="85">
        <f>SUM(E22)</f>
        <v>2530.398</v>
      </c>
      <c r="F23" s="85">
        <f>SUM(F22)</f>
        <v>2529.89201</v>
      </c>
      <c r="G23" s="77">
        <f>IF(OR(E23=0,F23=0),"",(F23/E23))</f>
        <v>0.9998000354094494</v>
      </c>
    </row>
    <row r="24" spans="1:7" s="16" customFormat="1" ht="12.75" customHeight="1">
      <c r="A24" s="1" t="s">
        <v>127</v>
      </c>
      <c r="B24" s="2" t="s">
        <v>81</v>
      </c>
      <c r="C24" s="2" t="s">
        <v>82</v>
      </c>
      <c r="D24" s="2" t="s">
        <v>7</v>
      </c>
      <c r="E24" s="80">
        <v>915.9</v>
      </c>
      <c r="F24" s="80">
        <v>915.76173</v>
      </c>
      <c r="G24" s="70">
        <f t="shared" si="0"/>
        <v>0.9998490337373075</v>
      </c>
    </row>
    <row r="25" spans="1:7" s="78" customFormat="1" ht="13.5" customHeight="1">
      <c r="A25" s="13" t="s">
        <v>55</v>
      </c>
      <c r="B25" s="14" t="s">
        <v>81</v>
      </c>
      <c r="C25" s="14" t="s">
        <v>82</v>
      </c>
      <c r="D25" s="14" t="s">
        <v>8</v>
      </c>
      <c r="E25" s="85">
        <f>SUM(E24)</f>
        <v>915.9</v>
      </c>
      <c r="F25" s="85">
        <f>SUM(F24)</f>
        <v>915.76173</v>
      </c>
      <c r="G25" s="77">
        <f>IF(OR(E25=0,F25=0),"",(F25/E25))</f>
        <v>0.9998490337373075</v>
      </c>
    </row>
    <row r="26" spans="1:7" s="16" customFormat="1" ht="12">
      <c r="A26" s="1" t="s">
        <v>128</v>
      </c>
      <c r="B26" s="2" t="s">
        <v>81</v>
      </c>
      <c r="C26" s="2" t="s">
        <v>83</v>
      </c>
      <c r="D26" s="2" t="s">
        <v>7</v>
      </c>
      <c r="E26" s="80">
        <v>592.2</v>
      </c>
      <c r="F26" s="80">
        <v>592.06404</v>
      </c>
      <c r="G26" s="70">
        <f t="shared" si="0"/>
        <v>0.9997704154002025</v>
      </c>
    </row>
    <row r="27" spans="1:7" s="78" customFormat="1" ht="13.5" customHeight="1">
      <c r="A27" s="13" t="s">
        <v>55</v>
      </c>
      <c r="B27" s="14" t="s">
        <v>81</v>
      </c>
      <c r="C27" s="14" t="s">
        <v>83</v>
      </c>
      <c r="D27" s="14" t="s">
        <v>8</v>
      </c>
      <c r="E27" s="85">
        <f>SUM(E26)</f>
        <v>592.2</v>
      </c>
      <c r="F27" s="85">
        <f>SUM(F26)</f>
        <v>592.06404</v>
      </c>
      <c r="G27" s="77">
        <f>IF(OR(E27=0,F27=0),"",(F27/E27))</f>
        <v>0.9997704154002025</v>
      </c>
    </row>
    <row r="28" spans="1:7" ht="12.75">
      <c r="A28" s="13"/>
      <c r="B28" s="14"/>
      <c r="C28" s="14"/>
      <c r="D28" s="14"/>
      <c r="E28" s="97"/>
      <c r="F28" s="80"/>
      <c r="G28" s="70">
        <f t="shared" si="0"/>
      </c>
    </row>
    <row r="29" spans="1:7" s="18" customFormat="1" ht="12.75">
      <c r="A29" s="39" t="s">
        <v>191</v>
      </c>
      <c r="B29" s="12" t="s">
        <v>2</v>
      </c>
      <c r="C29" s="12" t="s">
        <v>18</v>
      </c>
      <c r="D29" s="12" t="s">
        <v>7</v>
      </c>
      <c r="E29" s="54">
        <f>E31</f>
        <v>18463.531</v>
      </c>
      <c r="F29" s="54">
        <f>F31</f>
        <v>18416.42898</v>
      </c>
      <c r="G29" s="70">
        <f t="shared" si="0"/>
        <v>0.9974489159197123</v>
      </c>
    </row>
    <row r="30" spans="1:7" s="18" customFormat="1" ht="12.75">
      <c r="A30" s="24"/>
      <c r="B30" s="23"/>
      <c r="C30" s="23"/>
      <c r="D30" s="23"/>
      <c r="E30" s="55"/>
      <c r="F30" s="95"/>
      <c r="G30" s="70">
        <f t="shared" si="0"/>
      </c>
    </row>
    <row r="31" spans="1:7" s="25" customFormat="1" ht="24">
      <c r="A31" s="40" t="s">
        <v>187</v>
      </c>
      <c r="B31" s="9" t="s">
        <v>2</v>
      </c>
      <c r="C31" s="9" t="s">
        <v>19</v>
      </c>
      <c r="D31" s="9" t="s">
        <v>7</v>
      </c>
      <c r="E31" s="52">
        <f>SUM(E32)</f>
        <v>18463.531</v>
      </c>
      <c r="F31" s="80">
        <v>18416.42898</v>
      </c>
      <c r="G31" s="70">
        <f t="shared" si="0"/>
        <v>0.9974489159197123</v>
      </c>
    </row>
    <row r="32" spans="1:7" s="34" customFormat="1" ht="11.25">
      <c r="A32" s="30" t="s">
        <v>80</v>
      </c>
      <c r="B32" s="19" t="s">
        <v>2</v>
      </c>
      <c r="C32" s="19" t="s">
        <v>20</v>
      </c>
      <c r="D32" s="19" t="s">
        <v>7</v>
      </c>
      <c r="E32" s="53">
        <v>18463.531</v>
      </c>
      <c r="F32" s="85">
        <v>18416.42898</v>
      </c>
      <c r="G32" s="70">
        <f>IF(OR(E32=0,F32=0),"",(F32/E32))</f>
        <v>0.9974489159197123</v>
      </c>
    </row>
    <row r="33" spans="1:7" s="34" customFormat="1" ht="14.25" customHeight="1">
      <c r="A33" s="1" t="s">
        <v>55</v>
      </c>
      <c r="B33" s="19" t="s">
        <v>2</v>
      </c>
      <c r="C33" s="19" t="s">
        <v>20</v>
      </c>
      <c r="D33" s="19" t="s">
        <v>8</v>
      </c>
      <c r="E33" s="53">
        <f>SUM(E32)</f>
        <v>18463.531</v>
      </c>
      <c r="F33" s="53">
        <f>SUM(F32)</f>
        <v>18416.42898</v>
      </c>
      <c r="G33" s="70">
        <f>IF(OR(E33=0,F33=0),"",(F33/E33))</f>
        <v>0.9974489159197123</v>
      </c>
    </row>
    <row r="34" spans="1:7" s="34" customFormat="1" ht="11.25">
      <c r="A34" s="30"/>
      <c r="B34" s="19"/>
      <c r="C34" s="19"/>
      <c r="D34" s="19"/>
      <c r="E34" s="53"/>
      <c r="F34" s="85"/>
      <c r="G34" s="70">
        <f t="shared" si="0"/>
      </c>
    </row>
    <row r="35" spans="1:7" s="76" customFormat="1" ht="24">
      <c r="A35" s="71" t="s">
        <v>186</v>
      </c>
      <c r="B35" s="72" t="s">
        <v>150</v>
      </c>
      <c r="C35" s="72" t="s">
        <v>18</v>
      </c>
      <c r="D35" s="72" t="s">
        <v>7</v>
      </c>
      <c r="E35" s="75">
        <v>260</v>
      </c>
      <c r="F35" s="95">
        <v>260</v>
      </c>
      <c r="G35" s="70">
        <f t="shared" si="0"/>
        <v>1</v>
      </c>
    </row>
    <row r="36" spans="1:7" s="16" customFormat="1" ht="24">
      <c r="A36" s="40" t="s">
        <v>187</v>
      </c>
      <c r="B36" s="51" t="s">
        <v>150</v>
      </c>
      <c r="C36" s="51" t="s">
        <v>159</v>
      </c>
      <c r="D36" s="51" t="s">
        <v>7</v>
      </c>
      <c r="E36" s="99">
        <v>260</v>
      </c>
      <c r="F36" s="80">
        <v>260</v>
      </c>
      <c r="G36" s="70">
        <f t="shared" si="0"/>
        <v>1</v>
      </c>
    </row>
    <row r="37" spans="1:7" s="34" customFormat="1" ht="22.5">
      <c r="A37" s="30" t="s">
        <v>158</v>
      </c>
      <c r="B37" s="14" t="s">
        <v>150</v>
      </c>
      <c r="C37" s="14" t="s">
        <v>151</v>
      </c>
      <c r="D37" s="14" t="s">
        <v>7</v>
      </c>
      <c r="E37" s="53">
        <v>260</v>
      </c>
      <c r="F37" s="85">
        <v>260</v>
      </c>
      <c r="G37" s="70">
        <f t="shared" si="0"/>
        <v>1</v>
      </c>
    </row>
    <row r="38" spans="1:7" s="17" customFormat="1" ht="22.5">
      <c r="A38" s="1" t="s">
        <v>133</v>
      </c>
      <c r="B38" s="2" t="s">
        <v>150</v>
      </c>
      <c r="C38" s="2" t="s">
        <v>151</v>
      </c>
      <c r="D38" s="2" t="s">
        <v>8</v>
      </c>
      <c r="E38" s="80">
        <f>SUM(E37)</f>
        <v>260</v>
      </c>
      <c r="F38" s="80">
        <f>SUM(F37)</f>
        <v>260</v>
      </c>
      <c r="G38" s="70">
        <f t="shared" si="0"/>
        <v>1</v>
      </c>
    </row>
    <row r="39" spans="1:7" s="17" customFormat="1" ht="11.25">
      <c r="A39" s="1"/>
      <c r="B39" s="2"/>
      <c r="C39" s="2"/>
      <c r="D39" s="2"/>
      <c r="E39" s="80"/>
      <c r="F39" s="80"/>
      <c r="G39" s="70">
        <f t="shared" si="0"/>
      </c>
    </row>
    <row r="40" spans="1:7" s="76" customFormat="1" ht="24">
      <c r="A40" s="71" t="s">
        <v>185</v>
      </c>
      <c r="B40" s="72" t="s">
        <v>152</v>
      </c>
      <c r="C40" s="72" t="s">
        <v>18</v>
      </c>
      <c r="D40" s="72" t="s">
        <v>7</v>
      </c>
      <c r="E40" s="75">
        <v>79.2</v>
      </c>
      <c r="F40" s="95">
        <v>0.67808</v>
      </c>
      <c r="G40" s="73">
        <f t="shared" si="0"/>
        <v>0.00856161616161616</v>
      </c>
    </row>
    <row r="41" spans="1:7" s="17" customFormat="1" ht="14.25" customHeight="1">
      <c r="A41" s="1" t="s">
        <v>155</v>
      </c>
      <c r="B41" s="2" t="s">
        <v>152</v>
      </c>
      <c r="C41" s="2" t="s">
        <v>156</v>
      </c>
      <c r="D41" s="2" t="s">
        <v>7</v>
      </c>
      <c r="E41" s="80">
        <v>79.2</v>
      </c>
      <c r="F41" s="80">
        <v>0.67808</v>
      </c>
      <c r="G41" s="70">
        <f t="shared" si="0"/>
        <v>0.00856161616161616</v>
      </c>
    </row>
    <row r="42" spans="1:7" s="17" customFormat="1" ht="14.25" customHeight="1">
      <c r="A42" s="1" t="s">
        <v>157</v>
      </c>
      <c r="B42" s="2" t="s">
        <v>152</v>
      </c>
      <c r="C42" s="2" t="s">
        <v>153</v>
      </c>
      <c r="D42" s="2" t="s">
        <v>7</v>
      </c>
      <c r="E42" s="80">
        <v>79.2</v>
      </c>
      <c r="F42" s="80">
        <v>0.67808</v>
      </c>
      <c r="G42" s="70">
        <f t="shared" si="0"/>
        <v>0.00856161616161616</v>
      </c>
    </row>
    <row r="43" spans="1:7" s="78" customFormat="1" ht="22.5">
      <c r="A43" s="1" t="s">
        <v>133</v>
      </c>
      <c r="B43" s="14" t="s">
        <v>152</v>
      </c>
      <c r="C43" s="14" t="s">
        <v>153</v>
      </c>
      <c r="D43" s="14" t="s">
        <v>8</v>
      </c>
      <c r="E43" s="85">
        <v>79.2</v>
      </c>
      <c r="F43" s="85">
        <v>0.67808</v>
      </c>
      <c r="G43" s="77">
        <f t="shared" si="0"/>
        <v>0.00856161616161616</v>
      </c>
    </row>
    <row r="44" spans="1:7" s="20" customFormat="1" ht="12.75">
      <c r="A44" s="13"/>
      <c r="B44" s="14"/>
      <c r="C44" s="14"/>
      <c r="D44" s="14"/>
      <c r="E44" s="97"/>
      <c r="F44" s="80"/>
      <c r="G44" s="70">
        <f t="shared" si="0"/>
      </c>
    </row>
    <row r="45" spans="1:7" s="26" customFormat="1" ht="12">
      <c r="A45" s="32" t="s">
        <v>192</v>
      </c>
      <c r="B45" s="12" t="s">
        <v>101</v>
      </c>
      <c r="C45" s="12" t="s">
        <v>18</v>
      </c>
      <c r="D45" s="12" t="s">
        <v>7</v>
      </c>
      <c r="E45" s="54">
        <f>E47</f>
        <v>283.705</v>
      </c>
      <c r="F45" s="54">
        <f>F47</f>
        <v>0</v>
      </c>
      <c r="G45" s="70">
        <v>0</v>
      </c>
    </row>
    <row r="46" spans="1:7" s="26" customFormat="1" ht="12">
      <c r="A46" s="32"/>
      <c r="B46" s="12"/>
      <c r="C46" s="12"/>
      <c r="D46" s="12"/>
      <c r="E46" s="54"/>
      <c r="F46" s="95"/>
      <c r="G46" s="70">
        <f t="shared" si="0"/>
      </c>
    </row>
    <row r="47" spans="1:7" s="20" customFormat="1" ht="12">
      <c r="A47" s="28" t="s">
        <v>193</v>
      </c>
      <c r="B47" s="9" t="s">
        <v>101</v>
      </c>
      <c r="C47" s="9" t="s">
        <v>194</v>
      </c>
      <c r="D47" s="14" t="s">
        <v>7</v>
      </c>
      <c r="E47" s="58">
        <f>SUM(E48)</f>
        <v>283.705</v>
      </c>
      <c r="F47" s="80">
        <v>0</v>
      </c>
      <c r="G47" s="70">
        <v>0</v>
      </c>
    </row>
    <row r="48" spans="1:7" s="90" customFormat="1" ht="12">
      <c r="A48" s="13" t="s">
        <v>195</v>
      </c>
      <c r="B48" s="14" t="s">
        <v>101</v>
      </c>
      <c r="C48" s="14" t="s">
        <v>102</v>
      </c>
      <c r="D48" s="14" t="s">
        <v>7</v>
      </c>
      <c r="E48" s="105">
        <v>283.705</v>
      </c>
      <c r="F48" s="85">
        <v>0</v>
      </c>
      <c r="G48" s="77">
        <v>0</v>
      </c>
    </row>
    <row r="49" spans="1:7" s="90" customFormat="1" ht="12">
      <c r="A49" s="13" t="s">
        <v>176</v>
      </c>
      <c r="B49" s="14" t="s">
        <v>101</v>
      </c>
      <c r="C49" s="14" t="s">
        <v>102</v>
      </c>
      <c r="D49" s="14" t="s">
        <v>11</v>
      </c>
      <c r="E49" s="105">
        <f>SUM(E48)</f>
        <v>283.705</v>
      </c>
      <c r="F49" s="105">
        <f>SUM(F48)</f>
        <v>0</v>
      </c>
      <c r="G49" s="77">
        <v>0</v>
      </c>
    </row>
    <row r="50" spans="1:7" s="20" customFormat="1" ht="12.75">
      <c r="A50" s="13"/>
      <c r="B50" s="14"/>
      <c r="C50" s="14"/>
      <c r="D50" s="14"/>
      <c r="E50" s="97"/>
      <c r="F50" s="80"/>
      <c r="G50" s="70">
        <f t="shared" si="0"/>
      </c>
    </row>
    <row r="51" spans="1:7" s="26" customFormat="1" ht="12">
      <c r="A51" s="32" t="s">
        <v>196</v>
      </c>
      <c r="B51" s="12" t="s">
        <v>84</v>
      </c>
      <c r="C51" s="12" t="s">
        <v>37</v>
      </c>
      <c r="D51" s="12" t="s">
        <v>7</v>
      </c>
      <c r="E51" s="100">
        <f>SUM(E53+E57)</f>
        <v>1886.79</v>
      </c>
      <c r="F51" s="100">
        <f>SUM(F53+F57)</f>
        <v>1679.10032</v>
      </c>
      <c r="G51" s="70">
        <f t="shared" si="0"/>
        <v>0.8899243265016245</v>
      </c>
    </row>
    <row r="52" spans="1:7" s="16" customFormat="1" ht="24">
      <c r="A52" s="113" t="s">
        <v>187</v>
      </c>
      <c r="B52" s="51" t="s">
        <v>84</v>
      </c>
      <c r="C52" s="51" t="s">
        <v>19</v>
      </c>
      <c r="D52" s="51" t="s">
        <v>7</v>
      </c>
      <c r="E52" s="101">
        <f>SUM(E51)</f>
        <v>1886.79</v>
      </c>
      <c r="F52" s="101">
        <f>SUM(F51)</f>
        <v>1679.10032</v>
      </c>
      <c r="G52" s="70">
        <f t="shared" si="0"/>
        <v>0.8899243265016245</v>
      </c>
    </row>
    <row r="53" spans="1:7" s="16" customFormat="1" ht="27.75" customHeight="1">
      <c r="A53" s="38" t="s">
        <v>197</v>
      </c>
      <c r="B53" s="51" t="s">
        <v>84</v>
      </c>
      <c r="C53" s="51" t="s">
        <v>154</v>
      </c>
      <c r="D53" s="51" t="s">
        <v>7</v>
      </c>
      <c r="E53" s="101" t="s">
        <v>160</v>
      </c>
      <c r="F53" s="80">
        <v>1419.10032</v>
      </c>
      <c r="G53" s="70">
        <f t="shared" si="0"/>
        <v>0.9993664225352112</v>
      </c>
    </row>
    <row r="54" spans="1:7" s="78" customFormat="1" ht="22.5">
      <c r="A54" s="13" t="s">
        <v>133</v>
      </c>
      <c r="B54" s="14" t="s">
        <v>84</v>
      </c>
      <c r="C54" s="14" t="s">
        <v>154</v>
      </c>
      <c r="D54" s="14" t="s">
        <v>8</v>
      </c>
      <c r="E54" s="85">
        <v>1420</v>
      </c>
      <c r="F54" s="85">
        <v>1419.10032</v>
      </c>
      <c r="G54" s="70">
        <f t="shared" si="0"/>
        <v>0.9993664225352112</v>
      </c>
    </row>
    <row r="55" spans="1:7" s="26" customFormat="1" ht="12">
      <c r="A55" s="32"/>
      <c r="B55" s="12"/>
      <c r="C55" s="12"/>
      <c r="D55" s="12"/>
      <c r="E55" s="54"/>
      <c r="F55" s="95"/>
      <c r="G55" s="70">
        <f t="shared" si="0"/>
      </c>
    </row>
    <row r="56" spans="1:7" s="16" customFormat="1" ht="24">
      <c r="A56" s="38" t="s">
        <v>198</v>
      </c>
      <c r="B56" s="51" t="s">
        <v>84</v>
      </c>
      <c r="C56" s="51" t="s">
        <v>199</v>
      </c>
      <c r="D56" s="51" t="s">
        <v>7</v>
      </c>
      <c r="E56" s="99">
        <f>SUM(E57)</f>
        <v>466.79</v>
      </c>
      <c r="F56" s="99">
        <f>SUM(F57)</f>
        <v>260</v>
      </c>
      <c r="G56" s="70">
        <f t="shared" si="0"/>
        <v>0.5569956511493391</v>
      </c>
    </row>
    <row r="57" spans="1:7" s="20" customFormat="1" ht="24">
      <c r="A57" s="28" t="s">
        <v>200</v>
      </c>
      <c r="B57" s="9" t="s">
        <v>84</v>
      </c>
      <c r="C57" s="9" t="s">
        <v>85</v>
      </c>
      <c r="D57" s="9" t="s">
        <v>7</v>
      </c>
      <c r="E57" s="52">
        <f>E58</f>
        <v>466.79</v>
      </c>
      <c r="F57" s="80">
        <v>260</v>
      </c>
      <c r="G57" s="70">
        <f t="shared" si="0"/>
        <v>0.5569956511493391</v>
      </c>
    </row>
    <row r="58" spans="1:7" s="34" customFormat="1" ht="22.5">
      <c r="A58" s="13" t="s">
        <v>133</v>
      </c>
      <c r="B58" s="19" t="s">
        <v>84</v>
      </c>
      <c r="C58" s="19" t="s">
        <v>85</v>
      </c>
      <c r="D58" s="19" t="s">
        <v>8</v>
      </c>
      <c r="E58" s="53">
        <v>466.79</v>
      </c>
      <c r="F58" s="85">
        <v>260</v>
      </c>
      <c r="G58" s="70">
        <f t="shared" si="0"/>
        <v>0.5569956511493391</v>
      </c>
    </row>
    <row r="59" spans="1:7" ht="15" customHeight="1">
      <c r="A59" s="47"/>
      <c r="B59" s="4"/>
      <c r="C59" s="4"/>
      <c r="D59" s="4"/>
      <c r="E59" s="63"/>
      <c r="F59" s="80"/>
      <c r="G59" s="70">
        <f t="shared" si="0"/>
      </c>
    </row>
    <row r="60" spans="1:7" ht="25.5">
      <c r="A60" s="22" t="s">
        <v>201</v>
      </c>
      <c r="B60" s="23" t="s">
        <v>36</v>
      </c>
      <c r="C60" s="23" t="s">
        <v>37</v>
      </c>
      <c r="D60" s="23" t="s">
        <v>7</v>
      </c>
      <c r="E60" s="55">
        <f>E62</f>
        <v>178</v>
      </c>
      <c r="F60" s="55">
        <f>F62</f>
        <v>88.694</v>
      </c>
      <c r="G60" s="73">
        <f t="shared" si="0"/>
        <v>0.49828089887640453</v>
      </c>
    </row>
    <row r="61" spans="1:7" ht="12.75">
      <c r="A61" s="7"/>
      <c r="B61" s="8"/>
      <c r="C61" s="8"/>
      <c r="D61" s="8"/>
      <c r="E61" s="63"/>
      <c r="F61" s="80"/>
      <c r="G61" s="70">
        <f t="shared" si="0"/>
      </c>
    </row>
    <row r="62" spans="1:7" ht="24">
      <c r="A62" s="32" t="s">
        <v>202</v>
      </c>
      <c r="B62" s="12" t="s">
        <v>38</v>
      </c>
      <c r="C62" s="23" t="s">
        <v>37</v>
      </c>
      <c r="D62" s="23" t="s">
        <v>7</v>
      </c>
      <c r="E62" s="54">
        <f>SUM(E64,E68)</f>
        <v>178</v>
      </c>
      <c r="F62" s="55">
        <f>F64</f>
        <v>88.694</v>
      </c>
      <c r="G62" s="73">
        <f t="shared" si="0"/>
        <v>0.49828089887640453</v>
      </c>
    </row>
    <row r="63" spans="1:7" ht="12.75">
      <c r="A63" s="7"/>
      <c r="B63" s="8"/>
      <c r="C63" s="8"/>
      <c r="D63" s="8"/>
      <c r="E63" s="63"/>
      <c r="F63" s="80"/>
      <c r="G63" s="70">
        <f t="shared" si="0"/>
      </c>
    </row>
    <row r="64" spans="1:7" ht="12.75">
      <c r="A64" s="28" t="s">
        <v>203</v>
      </c>
      <c r="B64" s="9" t="s">
        <v>38</v>
      </c>
      <c r="C64" s="9" t="s">
        <v>39</v>
      </c>
      <c r="D64" s="9" t="s">
        <v>7</v>
      </c>
      <c r="E64" s="52">
        <f>E66</f>
        <v>92</v>
      </c>
      <c r="F64" s="80">
        <v>88.694</v>
      </c>
      <c r="G64" s="70">
        <f t="shared" si="0"/>
        <v>0.9640652173913044</v>
      </c>
    </row>
    <row r="65" spans="1:7" ht="24" customHeight="1">
      <c r="A65" s="28" t="s">
        <v>206</v>
      </c>
      <c r="B65" s="9" t="s">
        <v>38</v>
      </c>
      <c r="C65" s="9" t="s">
        <v>40</v>
      </c>
      <c r="D65" s="9" t="s">
        <v>7</v>
      </c>
      <c r="E65" s="52">
        <f>SUM(E64)</f>
        <v>92</v>
      </c>
      <c r="F65" s="52">
        <f>SUM(F64)</f>
        <v>88.694</v>
      </c>
      <c r="G65" s="70">
        <f t="shared" si="0"/>
        <v>0.9640652173913044</v>
      </c>
    </row>
    <row r="66" spans="1:7" s="78" customFormat="1" ht="22.5">
      <c r="A66" s="13" t="s">
        <v>133</v>
      </c>
      <c r="B66" s="14" t="s">
        <v>38</v>
      </c>
      <c r="C66" s="14" t="s">
        <v>40</v>
      </c>
      <c r="D66" s="14" t="s">
        <v>8</v>
      </c>
      <c r="E66" s="85">
        <v>92</v>
      </c>
      <c r="F66" s="85">
        <v>88.694</v>
      </c>
      <c r="G66" s="77">
        <f t="shared" si="0"/>
        <v>0.9640652173913044</v>
      </c>
    </row>
    <row r="67" spans="1:7" ht="12.75">
      <c r="A67" s="28"/>
      <c r="B67" s="9"/>
      <c r="C67" s="9"/>
      <c r="D67" s="9"/>
      <c r="E67" s="52"/>
      <c r="F67" s="80"/>
      <c r="G67" s="70">
        <f t="shared" si="0"/>
      </c>
    </row>
    <row r="68" spans="1:7" s="20" customFormat="1" ht="36">
      <c r="A68" s="28" t="s">
        <v>204</v>
      </c>
      <c r="B68" s="9" t="s">
        <v>38</v>
      </c>
      <c r="C68" s="9" t="s">
        <v>86</v>
      </c>
      <c r="D68" s="9" t="s">
        <v>7</v>
      </c>
      <c r="E68" s="52">
        <f>E70</f>
        <v>86</v>
      </c>
      <c r="F68" s="80">
        <v>0</v>
      </c>
      <c r="G68" s="70">
        <v>0</v>
      </c>
    </row>
    <row r="69" spans="1:7" s="20" customFormat="1" ht="24">
      <c r="A69" s="38" t="s">
        <v>177</v>
      </c>
      <c r="B69" s="9" t="s">
        <v>38</v>
      </c>
      <c r="C69" s="9" t="s">
        <v>87</v>
      </c>
      <c r="D69" s="9" t="s">
        <v>7</v>
      </c>
      <c r="E69" s="52">
        <f>SUM(E68)</f>
        <v>86</v>
      </c>
      <c r="F69" s="52">
        <f>SUM(F68)</f>
        <v>0</v>
      </c>
      <c r="G69" s="70">
        <v>0</v>
      </c>
    </row>
    <row r="70" spans="1:7" ht="22.5">
      <c r="A70" s="13" t="s">
        <v>133</v>
      </c>
      <c r="B70" s="19" t="s">
        <v>38</v>
      </c>
      <c r="C70" s="19" t="s">
        <v>87</v>
      </c>
      <c r="D70" s="19" t="s">
        <v>8</v>
      </c>
      <c r="E70" s="53">
        <v>86</v>
      </c>
      <c r="F70" s="80">
        <v>0</v>
      </c>
      <c r="G70" s="70">
        <v>0</v>
      </c>
    </row>
    <row r="71" spans="1:7" ht="12.75">
      <c r="A71" s="30"/>
      <c r="B71" s="19"/>
      <c r="C71" s="19"/>
      <c r="D71" s="19"/>
      <c r="E71" s="53"/>
      <c r="F71" s="80"/>
      <c r="G71" s="70">
        <f t="shared" si="0"/>
      </c>
    </row>
    <row r="72" spans="1:7" s="29" customFormat="1" ht="12.75">
      <c r="A72" s="22" t="s">
        <v>205</v>
      </c>
      <c r="B72" s="23" t="s">
        <v>45</v>
      </c>
      <c r="C72" s="23" t="s">
        <v>37</v>
      </c>
      <c r="D72" s="23" t="s">
        <v>7</v>
      </c>
      <c r="E72" s="55">
        <f>E74</f>
        <v>2700</v>
      </c>
      <c r="F72" s="55">
        <f>F74</f>
        <v>1250</v>
      </c>
      <c r="G72" s="73">
        <f t="shared" si="0"/>
        <v>0.46296296296296297</v>
      </c>
    </row>
    <row r="73" spans="1:7" ht="12.75">
      <c r="A73" s="7"/>
      <c r="B73" s="8"/>
      <c r="C73" s="8"/>
      <c r="D73" s="8"/>
      <c r="E73" s="63"/>
      <c r="F73" s="80"/>
      <c r="G73" s="70">
        <f t="shared" si="0"/>
      </c>
    </row>
    <row r="74" spans="1:7" s="26" customFormat="1" ht="24">
      <c r="A74" s="32" t="s">
        <v>207</v>
      </c>
      <c r="B74" s="12" t="s">
        <v>46</v>
      </c>
      <c r="C74" s="12" t="s">
        <v>37</v>
      </c>
      <c r="D74" s="12" t="s">
        <v>7</v>
      </c>
      <c r="E74" s="54">
        <f>E80+E84+E76</f>
        <v>2700</v>
      </c>
      <c r="F74" s="54">
        <f>F80+F84+F76</f>
        <v>1250</v>
      </c>
      <c r="G74" s="73">
        <f t="shared" si="0"/>
        <v>0.46296296296296297</v>
      </c>
    </row>
    <row r="75" spans="1:7" ht="12.75">
      <c r="A75" s="27"/>
      <c r="B75" s="6"/>
      <c r="C75" s="6"/>
      <c r="D75" s="6"/>
      <c r="E75" s="64"/>
      <c r="F75" s="80"/>
      <c r="G75" s="70">
        <f t="shared" si="0"/>
      </c>
    </row>
    <row r="76" spans="1:7" ht="24" customHeight="1">
      <c r="A76" s="28" t="s">
        <v>208</v>
      </c>
      <c r="B76" s="9" t="s">
        <v>46</v>
      </c>
      <c r="C76" s="9" t="s">
        <v>162</v>
      </c>
      <c r="D76" s="9" t="s">
        <v>7</v>
      </c>
      <c r="E76" s="52">
        <v>1100</v>
      </c>
      <c r="F76" s="52">
        <v>0</v>
      </c>
      <c r="G76" s="70">
        <v>0</v>
      </c>
    </row>
    <row r="77" spans="1:7" ht="24.75" customHeight="1">
      <c r="A77" s="28" t="s">
        <v>209</v>
      </c>
      <c r="B77" s="9" t="s">
        <v>46</v>
      </c>
      <c r="C77" s="9" t="s">
        <v>163</v>
      </c>
      <c r="D77" s="9" t="s">
        <v>7</v>
      </c>
      <c r="E77" s="52">
        <v>1100</v>
      </c>
      <c r="F77" s="52">
        <v>0</v>
      </c>
      <c r="G77" s="70">
        <v>0</v>
      </c>
    </row>
    <row r="78" spans="1:8" ht="22.5" customHeight="1">
      <c r="A78" s="30" t="s">
        <v>169</v>
      </c>
      <c r="B78" s="19" t="s">
        <v>46</v>
      </c>
      <c r="C78" s="19" t="s">
        <v>163</v>
      </c>
      <c r="D78" s="19" t="s">
        <v>8</v>
      </c>
      <c r="E78" s="53">
        <v>1100</v>
      </c>
      <c r="F78" s="53">
        <v>0</v>
      </c>
      <c r="G78" s="81">
        <v>0</v>
      </c>
      <c r="H78" s="31"/>
    </row>
    <row r="79" spans="1:7" ht="12.75">
      <c r="A79" s="28"/>
      <c r="B79" s="9"/>
      <c r="C79" s="9"/>
      <c r="D79" s="9"/>
      <c r="E79" s="52"/>
      <c r="F79" s="52"/>
      <c r="G79" s="82"/>
    </row>
    <row r="80" spans="1:7" s="20" customFormat="1" ht="12.75" customHeight="1">
      <c r="A80" s="49" t="s">
        <v>210</v>
      </c>
      <c r="B80" s="9" t="s">
        <v>46</v>
      </c>
      <c r="C80" s="9" t="s">
        <v>57</v>
      </c>
      <c r="D80" s="9" t="s">
        <v>7</v>
      </c>
      <c r="E80" s="52">
        <v>800</v>
      </c>
      <c r="F80" s="52">
        <v>625</v>
      </c>
      <c r="G80" s="82">
        <f t="shared" si="0"/>
        <v>0.78125</v>
      </c>
    </row>
    <row r="81" spans="1:7" s="20" customFormat="1" ht="36.75" customHeight="1">
      <c r="A81" s="49" t="s">
        <v>211</v>
      </c>
      <c r="B81" s="9" t="s">
        <v>46</v>
      </c>
      <c r="C81" s="9" t="s">
        <v>56</v>
      </c>
      <c r="D81" s="9" t="s">
        <v>7</v>
      </c>
      <c r="E81" s="52">
        <v>800</v>
      </c>
      <c r="F81" s="52">
        <v>625</v>
      </c>
      <c r="G81" s="82">
        <f t="shared" si="0"/>
        <v>0.78125</v>
      </c>
    </row>
    <row r="82" spans="1:7" s="31" customFormat="1" ht="24" customHeight="1">
      <c r="A82" s="30" t="s">
        <v>169</v>
      </c>
      <c r="B82" s="19" t="s">
        <v>46</v>
      </c>
      <c r="C82" s="19" t="s">
        <v>56</v>
      </c>
      <c r="D82" s="19" t="s">
        <v>8</v>
      </c>
      <c r="E82" s="53">
        <v>800</v>
      </c>
      <c r="F82" s="53">
        <v>625</v>
      </c>
      <c r="G82" s="84">
        <f t="shared" si="0"/>
        <v>0.78125</v>
      </c>
    </row>
    <row r="83" spans="1:7" ht="12" customHeight="1">
      <c r="A83" s="30"/>
      <c r="B83" s="6"/>
      <c r="C83" s="6"/>
      <c r="D83" s="6"/>
      <c r="E83" s="64"/>
      <c r="F83" s="80"/>
      <c r="G83" s="70">
        <f t="shared" si="0"/>
      </c>
    </row>
    <row r="84" spans="1:7" s="20" customFormat="1" ht="12.75" customHeight="1">
      <c r="A84" s="28" t="s">
        <v>212</v>
      </c>
      <c r="B84" s="9" t="s">
        <v>46</v>
      </c>
      <c r="C84" s="9" t="s">
        <v>73</v>
      </c>
      <c r="D84" s="9" t="s">
        <v>7</v>
      </c>
      <c r="E84" s="52">
        <v>800</v>
      </c>
      <c r="F84" s="80">
        <v>625</v>
      </c>
      <c r="G84" s="70">
        <f t="shared" si="0"/>
        <v>0.78125</v>
      </c>
    </row>
    <row r="85" spans="1:7" s="31" customFormat="1" ht="33.75">
      <c r="A85" s="27" t="s">
        <v>94</v>
      </c>
      <c r="B85" s="6" t="s">
        <v>46</v>
      </c>
      <c r="C85" s="6" t="s">
        <v>93</v>
      </c>
      <c r="D85" s="6" t="s">
        <v>7</v>
      </c>
      <c r="E85" s="52">
        <v>800</v>
      </c>
      <c r="F85" s="85">
        <v>625</v>
      </c>
      <c r="G85" s="70">
        <f t="shared" si="0"/>
        <v>0.78125</v>
      </c>
    </row>
    <row r="86" spans="1:7" s="31" customFormat="1" ht="21.75" customHeight="1">
      <c r="A86" s="30" t="s">
        <v>169</v>
      </c>
      <c r="B86" s="19" t="s">
        <v>46</v>
      </c>
      <c r="C86" s="19" t="s">
        <v>93</v>
      </c>
      <c r="D86" s="19" t="s">
        <v>8</v>
      </c>
      <c r="E86" s="65">
        <v>800</v>
      </c>
      <c r="F86" s="85">
        <v>625</v>
      </c>
      <c r="G86" s="70">
        <f t="shared" si="0"/>
        <v>0.78125</v>
      </c>
    </row>
    <row r="87" spans="1:7" ht="15" customHeight="1">
      <c r="A87" s="27"/>
      <c r="B87" s="6"/>
      <c r="C87" s="6"/>
      <c r="D87" s="6"/>
      <c r="E87" s="64"/>
      <c r="F87" s="80"/>
      <c r="G87" s="70">
        <f t="shared" si="0"/>
      </c>
    </row>
    <row r="88" spans="1:7" ht="15" customHeight="1">
      <c r="A88" s="42" t="s">
        <v>213</v>
      </c>
      <c r="B88" s="41" t="s">
        <v>48</v>
      </c>
      <c r="C88" s="41" t="s">
        <v>9</v>
      </c>
      <c r="D88" s="41" t="s">
        <v>7</v>
      </c>
      <c r="E88" s="102">
        <f>E90+E104+E129</f>
        <v>176030.79197999998</v>
      </c>
      <c r="F88" s="102">
        <f>F90+F104+F129</f>
        <v>147299.6371</v>
      </c>
      <c r="G88" s="73">
        <f t="shared" si="0"/>
        <v>0.8367833572931699</v>
      </c>
    </row>
    <row r="89" spans="1:7" ht="9" customHeight="1">
      <c r="A89" s="42"/>
      <c r="B89" s="41"/>
      <c r="C89" s="41"/>
      <c r="D89" s="41"/>
      <c r="E89" s="102"/>
      <c r="F89" s="80"/>
      <c r="G89" s="73">
        <f t="shared" si="0"/>
      </c>
    </row>
    <row r="90" spans="1:7" s="20" customFormat="1" ht="12.75" customHeight="1">
      <c r="A90" s="32" t="s">
        <v>214</v>
      </c>
      <c r="B90" s="12" t="s">
        <v>49</v>
      </c>
      <c r="C90" s="12" t="s">
        <v>9</v>
      </c>
      <c r="D90" s="12" t="s">
        <v>7</v>
      </c>
      <c r="E90" s="100">
        <f>E93+E96</f>
        <v>36373.049</v>
      </c>
      <c r="F90" s="100">
        <f>F93+F96</f>
        <v>32415.9279</v>
      </c>
      <c r="G90" s="73">
        <f t="shared" si="0"/>
        <v>0.8912073304605286</v>
      </c>
    </row>
    <row r="91" spans="1:7" s="20" customFormat="1" ht="9" customHeight="1">
      <c r="A91" s="32"/>
      <c r="B91" s="12"/>
      <c r="C91" s="12"/>
      <c r="D91" s="12"/>
      <c r="E91" s="100"/>
      <c r="F91" s="100"/>
      <c r="G91" s="73"/>
    </row>
    <row r="92" spans="1:7" s="20" customFormat="1" ht="15" customHeight="1">
      <c r="A92" s="28" t="s">
        <v>284</v>
      </c>
      <c r="B92" s="9" t="s">
        <v>49</v>
      </c>
      <c r="C92" s="9" t="s">
        <v>285</v>
      </c>
      <c r="D92" s="9" t="s">
        <v>7</v>
      </c>
      <c r="E92" s="57">
        <v>1700</v>
      </c>
      <c r="F92" s="103">
        <v>1349.7</v>
      </c>
      <c r="G92" s="84">
        <f t="shared" si="0"/>
        <v>0.7939411764705883</v>
      </c>
    </row>
    <row r="93" spans="1:7" s="20" customFormat="1" ht="15" customHeight="1">
      <c r="A93" s="28" t="s">
        <v>215</v>
      </c>
      <c r="B93" s="9" t="s">
        <v>49</v>
      </c>
      <c r="C93" s="9" t="s">
        <v>161</v>
      </c>
      <c r="D93" s="9" t="s">
        <v>7</v>
      </c>
      <c r="E93" s="57">
        <v>1700</v>
      </c>
      <c r="F93" s="103">
        <v>1349.73636</v>
      </c>
      <c r="G93" s="70">
        <f t="shared" si="0"/>
        <v>0.7939625647058824</v>
      </c>
    </row>
    <row r="94" spans="1:7" s="20" customFormat="1" ht="21.75" customHeight="1">
      <c r="A94" s="30" t="s">
        <v>169</v>
      </c>
      <c r="B94" s="9" t="s">
        <v>49</v>
      </c>
      <c r="C94" s="9" t="s">
        <v>161</v>
      </c>
      <c r="D94" s="9" t="s">
        <v>8</v>
      </c>
      <c r="E94" s="57">
        <v>1700</v>
      </c>
      <c r="F94" s="103">
        <v>1349.73636</v>
      </c>
      <c r="G94" s="70">
        <f t="shared" si="0"/>
        <v>0.7939625647058824</v>
      </c>
    </row>
    <row r="95" spans="1:7" s="20" customFormat="1" ht="15" customHeight="1">
      <c r="A95" s="32"/>
      <c r="B95" s="12"/>
      <c r="C95" s="12"/>
      <c r="D95" s="12"/>
      <c r="E95" s="100"/>
      <c r="F95" s="80"/>
      <c r="G95" s="70"/>
    </row>
    <row r="96" spans="1:7" s="20" customFormat="1" ht="12">
      <c r="A96" s="28" t="s">
        <v>212</v>
      </c>
      <c r="B96" s="9" t="s">
        <v>49</v>
      </c>
      <c r="C96" s="9" t="s">
        <v>73</v>
      </c>
      <c r="D96" s="9" t="s">
        <v>7</v>
      </c>
      <c r="E96" s="57">
        <f>E98+E101</f>
        <v>34673.049</v>
      </c>
      <c r="F96" s="57">
        <f>F98+F101</f>
        <v>31066.19154</v>
      </c>
      <c r="G96" s="70">
        <f t="shared" si="0"/>
        <v>0.8959751863760237</v>
      </c>
    </row>
    <row r="97" spans="1:7" ht="15" customHeight="1">
      <c r="A97" s="7"/>
      <c r="B97" s="8"/>
      <c r="C97" s="8"/>
      <c r="D97" s="8"/>
      <c r="E97" s="93"/>
      <c r="F97" s="80"/>
      <c r="G97" s="70">
        <f t="shared" si="0"/>
      </c>
    </row>
    <row r="98" spans="1:7" s="20" customFormat="1" ht="24" customHeight="1">
      <c r="A98" s="28" t="s">
        <v>216</v>
      </c>
      <c r="B98" s="9" t="s">
        <v>49</v>
      </c>
      <c r="C98" s="9" t="s">
        <v>141</v>
      </c>
      <c r="D98" s="9" t="s">
        <v>7</v>
      </c>
      <c r="E98" s="57">
        <v>30527.21</v>
      </c>
      <c r="F98" s="80">
        <v>26971.16202</v>
      </c>
      <c r="G98" s="70">
        <f t="shared" si="0"/>
        <v>0.8835121853585702</v>
      </c>
    </row>
    <row r="99" spans="1:7" s="33" customFormat="1" ht="12">
      <c r="A99" s="30" t="s">
        <v>50</v>
      </c>
      <c r="B99" s="19" t="s">
        <v>49</v>
      </c>
      <c r="C99" s="19" t="s">
        <v>141</v>
      </c>
      <c r="D99" s="19" t="s">
        <v>44</v>
      </c>
      <c r="E99" s="57">
        <v>30527.21</v>
      </c>
      <c r="F99" s="80">
        <v>26971.16202</v>
      </c>
      <c r="G99" s="70">
        <f t="shared" si="0"/>
        <v>0.8835121853585702</v>
      </c>
    </row>
    <row r="100" spans="1:7" ht="12.75">
      <c r="A100" s="30"/>
      <c r="B100" s="19"/>
      <c r="C100" s="19"/>
      <c r="D100" s="19"/>
      <c r="E100" s="59"/>
      <c r="F100" s="80"/>
      <c r="G100" s="70">
        <f t="shared" si="0"/>
      </c>
    </row>
    <row r="101" spans="1:7" s="20" customFormat="1" ht="24">
      <c r="A101" s="28" t="s">
        <v>217</v>
      </c>
      <c r="B101" s="9" t="s">
        <v>49</v>
      </c>
      <c r="C101" s="9" t="s">
        <v>142</v>
      </c>
      <c r="D101" s="9" t="s">
        <v>7</v>
      </c>
      <c r="E101" s="57">
        <v>4145.839</v>
      </c>
      <c r="F101" s="80">
        <v>4095.02952</v>
      </c>
      <c r="G101" s="70">
        <f t="shared" si="0"/>
        <v>0.9877444637864616</v>
      </c>
    </row>
    <row r="102" spans="1:7" s="31" customFormat="1" ht="12.75">
      <c r="A102" s="30" t="s">
        <v>170</v>
      </c>
      <c r="B102" s="19" t="s">
        <v>49</v>
      </c>
      <c r="C102" s="19" t="s">
        <v>142</v>
      </c>
      <c r="D102" s="19" t="s">
        <v>44</v>
      </c>
      <c r="E102" s="62">
        <v>4145.839</v>
      </c>
      <c r="F102" s="85">
        <v>4095.02952</v>
      </c>
      <c r="G102" s="70">
        <f t="shared" si="0"/>
        <v>0.9877444637864616</v>
      </c>
    </row>
    <row r="103" spans="1:7" s="31" customFormat="1" ht="12.75">
      <c r="A103" s="30"/>
      <c r="B103" s="19"/>
      <c r="C103" s="19"/>
      <c r="D103" s="19"/>
      <c r="E103" s="59"/>
      <c r="F103" s="85"/>
      <c r="G103" s="70">
        <f t="shared" si="0"/>
      </c>
    </row>
    <row r="104" spans="1:7" s="20" customFormat="1" ht="12">
      <c r="A104" s="32" t="s">
        <v>218</v>
      </c>
      <c r="B104" s="12" t="s">
        <v>51</v>
      </c>
      <c r="C104" s="12" t="s">
        <v>9</v>
      </c>
      <c r="D104" s="12" t="s">
        <v>7</v>
      </c>
      <c r="E104" s="100">
        <f>E114+E120+E106+E111</f>
        <v>64080.9598</v>
      </c>
      <c r="F104" s="100">
        <f>F114+F120+F106+F111</f>
        <v>60405.452439999994</v>
      </c>
      <c r="G104" s="73">
        <f aca="true" t="shared" si="1" ref="G104:G114">IF(OR(E104=0,F104=0),"",(F104/E104))</f>
        <v>0.9426427542366492</v>
      </c>
    </row>
    <row r="105" spans="1:7" ht="12.75">
      <c r="A105" s="7"/>
      <c r="B105" s="8"/>
      <c r="C105" s="8"/>
      <c r="D105" s="8"/>
      <c r="E105" s="93"/>
      <c r="F105" s="80"/>
      <c r="G105" s="70">
        <f t="shared" si="1"/>
      </c>
    </row>
    <row r="106" spans="1:7" ht="23.25" customHeight="1">
      <c r="A106" s="28" t="s">
        <v>219</v>
      </c>
      <c r="B106" s="9" t="s">
        <v>51</v>
      </c>
      <c r="C106" s="9" t="s">
        <v>164</v>
      </c>
      <c r="D106" s="9" t="s">
        <v>7</v>
      </c>
      <c r="E106" s="57">
        <v>11902.8368</v>
      </c>
      <c r="F106" s="52">
        <v>10112.5</v>
      </c>
      <c r="G106" s="82">
        <f t="shared" si="1"/>
        <v>0.8495873857566459</v>
      </c>
    </row>
    <row r="107" spans="1:7" ht="60">
      <c r="A107" s="28" t="s">
        <v>220</v>
      </c>
      <c r="B107" s="9" t="s">
        <v>51</v>
      </c>
      <c r="C107" s="9" t="s">
        <v>165</v>
      </c>
      <c r="D107" s="9" t="s">
        <v>7</v>
      </c>
      <c r="E107" s="57">
        <v>11902.837</v>
      </c>
      <c r="F107" s="52">
        <v>10112.5</v>
      </c>
      <c r="G107" s="82">
        <f t="shared" si="1"/>
        <v>0.8495873714812696</v>
      </c>
    </row>
    <row r="108" spans="1:7" ht="36">
      <c r="A108" s="28" t="s">
        <v>221</v>
      </c>
      <c r="B108" s="9" t="s">
        <v>51</v>
      </c>
      <c r="C108" s="9" t="s">
        <v>166</v>
      </c>
      <c r="D108" s="9" t="s">
        <v>7</v>
      </c>
      <c r="E108" s="57">
        <v>11902.837</v>
      </c>
      <c r="F108" s="52">
        <v>10112.5</v>
      </c>
      <c r="G108" s="82">
        <f t="shared" si="1"/>
        <v>0.8495873714812696</v>
      </c>
    </row>
    <row r="109" spans="1:7" ht="12" customHeight="1">
      <c r="A109" s="50" t="s">
        <v>171</v>
      </c>
      <c r="B109" s="37" t="s">
        <v>51</v>
      </c>
      <c r="C109" s="37" t="s">
        <v>166</v>
      </c>
      <c r="D109" s="37" t="s">
        <v>47</v>
      </c>
      <c r="E109" s="62">
        <v>11902.837</v>
      </c>
      <c r="F109" s="65">
        <v>10112.5</v>
      </c>
      <c r="G109" s="83">
        <f t="shared" si="1"/>
        <v>0.8495873714812696</v>
      </c>
    </row>
    <row r="110" spans="1:7" ht="24.75" customHeight="1">
      <c r="A110" s="117" t="s">
        <v>208</v>
      </c>
      <c r="B110" s="9" t="s">
        <v>51</v>
      </c>
      <c r="C110" s="9" t="s">
        <v>280</v>
      </c>
      <c r="D110" s="9" t="s">
        <v>7</v>
      </c>
      <c r="E110" s="57">
        <v>23595.8</v>
      </c>
      <c r="F110" s="57">
        <v>23595.8</v>
      </c>
      <c r="G110" s="116">
        <f t="shared" si="1"/>
        <v>1</v>
      </c>
    </row>
    <row r="111" spans="1:7" ht="24">
      <c r="A111" s="28" t="s">
        <v>222</v>
      </c>
      <c r="B111" s="9" t="s">
        <v>51</v>
      </c>
      <c r="C111" s="9" t="s">
        <v>167</v>
      </c>
      <c r="D111" s="9" t="s">
        <v>7</v>
      </c>
      <c r="E111" s="57">
        <v>23595.8</v>
      </c>
      <c r="F111" s="52">
        <v>23595.8</v>
      </c>
      <c r="G111" s="82">
        <f t="shared" si="1"/>
        <v>1</v>
      </c>
    </row>
    <row r="112" spans="1:8" ht="12.75">
      <c r="A112" s="30" t="s">
        <v>171</v>
      </c>
      <c r="B112" s="19" t="s">
        <v>51</v>
      </c>
      <c r="C112" s="19" t="s">
        <v>167</v>
      </c>
      <c r="D112" s="19" t="s">
        <v>47</v>
      </c>
      <c r="E112" s="58">
        <v>23595.8</v>
      </c>
      <c r="F112" s="53">
        <v>23595.8</v>
      </c>
      <c r="G112" s="81">
        <f t="shared" si="1"/>
        <v>1</v>
      </c>
      <c r="H112" s="33"/>
    </row>
    <row r="113" spans="1:7" ht="12.75">
      <c r="A113" s="7"/>
      <c r="B113" s="8"/>
      <c r="C113" s="8"/>
      <c r="D113" s="8"/>
      <c r="E113" s="93"/>
      <c r="F113" s="80"/>
      <c r="G113" s="70">
        <f t="shared" si="1"/>
      </c>
    </row>
    <row r="114" spans="1:7" s="20" customFormat="1" ht="12">
      <c r="A114" s="28" t="s">
        <v>223</v>
      </c>
      <c r="B114" s="9" t="s">
        <v>51</v>
      </c>
      <c r="C114" s="9" t="s">
        <v>58</v>
      </c>
      <c r="D114" s="9" t="s">
        <v>7</v>
      </c>
      <c r="E114" s="57">
        <v>10582.323</v>
      </c>
      <c r="F114" s="80">
        <v>9027.12444</v>
      </c>
      <c r="G114" s="70">
        <f t="shared" si="1"/>
        <v>0.8530380749103953</v>
      </c>
    </row>
    <row r="115" spans="1:7" s="20" customFormat="1" ht="12">
      <c r="A115" s="28"/>
      <c r="B115" s="9"/>
      <c r="C115" s="9"/>
      <c r="D115" s="9"/>
      <c r="E115" s="57"/>
      <c r="F115" s="80"/>
      <c r="G115" s="70">
        <f aca="true" t="shared" si="2" ref="G115:G174">IF(OR(E115=0,F115=0),"",(F115/E115))</f>
      </c>
    </row>
    <row r="116" spans="1:7" s="20" customFormat="1" ht="12">
      <c r="A116" s="28" t="s">
        <v>224</v>
      </c>
      <c r="B116" s="9" t="s">
        <v>51</v>
      </c>
      <c r="C116" s="9" t="s">
        <v>59</v>
      </c>
      <c r="D116" s="9" t="s">
        <v>7</v>
      </c>
      <c r="E116" s="57">
        <v>10582.323</v>
      </c>
      <c r="F116" s="80">
        <v>9027.12444</v>
      </c>
      <c r="G116" s="70">
        <f t="shared" si="2"/>
        <v>0.8530380749103953</v>
      </c>
    </row>
    <row r="117" spans="1:7" s="20" customFormat="1" ht="12">
      <c r="A117" s="30" t="s">
        <v>170</v>
      </c>
      <c r="B117" s="19" t="s">
        <v>51</v>
      </c>
      <c r="C117" s="19" t="s">
        <v>59</v>
      </c>
      <c r="D117" s="19" t="s">
        <v>44</v>
      </c>
      <c r="E117" s="58">
        <v>6000</v>
      </c>
      <c r="F117" s="53">
        <v>6000</v>
      </c>
      <c r="G117" s="81">
        <f t="shared" si="2"/>
        <v>1</v>
      </c>
    </row>
    <row r="118" spans="1:7" s="34" customFormat="1" ht="24" customHeight="1">
      <c r="A118" s="30" t="s">
        <v>172</v>
      </c>
      <c r="B118" s="19" t="s">
        <v>51</v>
      </c>
      <c r="C118" s="19" t="s">
        <v>59</v>
      </c>
      <c r="D118" s="19" t="s">
        <v>8</v>
      </c>
      <c r="E118" s="58">
        <v>4582.323</v>
      </c>
      <c r="F118" s="85">
        <v>3027.12444</v>
      </c>
      <c r="G118" s="70">
        <f t="shared" si="2"/>
        <v>0.6606091364576439</v>
      </c>
    </row>
    <row r="119" spans="1:7" s="34" customFormat="1" ht="11.25">
      <c r="A119" s="30"/>
      <c r="B119" s="19"/>
      <c r="C119" s="19"/>
      <c r="D119" s="19"/>
      <c r="E119" s="58"/>
      <c r="F119" s="85"/>
      <c r="G119" s="70">
        <f t="shared" si="2"/>
      </c>
    </row>
    <row r="120" spans="1:7" s="20" customFormat="1" ht="12">
      <c r="A120" s="28" t="s">
        <v>212</v>
      </c>
      <c r="B120" s="9" t="s">
        <v>51</v>
      </c>
      <c r="C120" s="9" t="s">
        <v>73</v>
      </c>
      <c r="D120" s="9" t="s">
        <v>7</v>
      </c>
      <c r="E120" s="57">
        <f>SUM(E122,E125)</f>
        <v>18000</v>
      </c>
      <c r="F120" s="57">
        <f>SUM(F122,F125)</f>
        <v>17670.028</v>
      </c>
      <c r="G120" s="70">
        <f t="shared" si="2"/>
        <v>0.9816682222222222</v>
      </c>
    </row>
    <row r="121" spans="1:7" s="20" customFormat="1" ht="12">
      <c r="A121" s="28"/>
      <c r="B121" s="9"/>
      <c r="C121" s="9"/>
      <c r="D121" s="9"/>
      <c r="E121" s="57"/>
      <c r="F121" s="80"/>
      <c r="G121" s="70">
        <f t="shared" si="2"/>
      </c>
    </row>
    <row r="122" spans="1:7" s="20" customFormat="1" ht="39" customHeight="1">
      <c r="A122" s="28" t="s">
        <v>225</v>
      </c>
      <c r="B122" s="9" t="s">
        <v>51</v>
      </c>
      <c r="C122" s="9" t="s">
        <v>74</v>
      </c>
      <c r="D122" s="9" t="s">
        <v>7</v>
      </c>
      <c r="E122" s="57">
        <v>1000</v>
      </c>
      <c r="F122" s="80">
        <v>830.028</v>
      </c>
      <c r="G122" s="70">
        <f t="shared" si="2"/>
        <v>0.830028</v>
      </c>
    </row>
    <row r="123" spans="1:7" s="31" customFormat="1" ht="12.75">
      <c r="A123" s="30" t="s">
        <v>171</v>
      </c>
      <c r="B123" s="19" t="s">
        <v>51</v>
      </c>
      <c r="C123" s="19" t="s">
        <v>75</v>
      </c>
      <c r="D123" s="19" t="s">
        <v>47</v>
      </c>
      <c r="E123" s="62">
        <v>1000</v>
      </c>
      <c r="F123" s="85">
        <v>830.028</v>
      </c>
      <c r="G123" s="70">
        <f t="shared" si="2"/>
        <v>0.830028</v>
      </c>
    </row>
    <row r="124" spans="1:7" s="31" customFormat="1" ht="12.75">
      <c r="A124" s="30"/>
      <c r="B124" s="19"/>
      <c r="C124" s="19"/>
      <c r="D124" s="19"/>
      <c r="E124" s="62"/>
      <c r="F124" s="85"/>
      <c r="G124" s="70">
        <f t="shared" si="2"/>
      </c>
    </row>
    <row r="125" spans="1:7" s="20" customFormat="1" ht="36">
      <c r="A125" s="28" t="s">
        <v>226</v>
      </c>
      <c r="B125" s="9" t="s">
        <v>51</v>
      </c>
      <c r="C125" s="9" t="s">
        <v>60</v>
      </c>
      <c r="D125" s="9" t="s">
        <v>7</v>
      </c>
      <c r="E125" s="57">
        <v>17000</v>
      </c>
      <c r="F125" s="80">
        <v>16840</v>
      </c>
      <c r="G125" s="70">
        <f t="shared" si="2"/>
        <v>0.9905882352941177</v>
      </c>
    </row>
    <row r="126" spans="1:7" s="34" customFormat="1" ht="12">
      <c r="A126" s="30" t="s">
        <v>171</v>
      </c>
      <c r="B126" s="19" t="s">
        <v>51</v>
      </c>
      <c r="C126" s="19" t="s">
        <v>60</v>
      </c>
      <c r="D126" s="19" t="s">
        <v>47</v>
      </c>
      <c r="E126" s="57">
        <v>16660</v>
      </c>
      <c r="F126" s="85">
        <v>16500</v>
      </c>
      <c r="G126" s="70">
        <f t="shared" si="2"/>
        <v>0.9903961584633854</v>
      </c>
    </row>
    <row r="127" spans="1:7" s="34" customFormat="1" ht="21.75" customHeight="1">
      <c r="A127" s="30" t="s">
        <v>172</v>
      </c>
      <c r="B127" s="19" t="s">
        <v>51</v>
      </c>
      <c r="C127" s="19" t="s">
        <v>60</v>
      </c>
      <c r="D127" s="19" t="s">
        <v>8</v>
      </c>
      <c r="E127" s="57">
        <v>340</v>
      </c>
      <c r="F127" s="85">
        <v>340</v>
      </c>
      <c r="G127" s="70">
        <f t="shared" si="2"/>
        <v>1</v>
      </c>
    </row>
    <row r="128" spans="1:7" s="31" customFormat="1" ht="12.75">
      <c r="A128" s="30"/>
      <c r="B128" s="19"/>
      <c r="C128" s="19"/>
      <c r="D128" s="19"/>
      <c r="E128" s="59"/>
      <c r="F128" s="85"/>
      <c r="G128" s="70">
        <f t="shared" si="2"/>
      </c>
    </row>
    <row r="129" spans="1:7" ht="12.75">
      <c r="A129" s="32" t="s">
        <v>227</v>
      </c>
      <c r="B129" s="12" t="s">
        <v>52</v>
      </c>
      <c r="C129" s="12" t="s">
        <v>18</v>
      </c>
      <c r="D129" s="12" t="s">
        <v>7</v>
      </c>
      <c r="E129" s="100">
        <f>E131+E148</f>
        <v>75576.78318</v>
      </c>
      <c r="F129" s="100">
        <f>F131+F148</f>
        <v>54478.256760000004</v>
      </c>
      <c r="G129" s="70">
        <f t="shared" si="2"/>
        <v>0.720833230361896</v>
      </c>
    </row>
    <row r="130" spans="1:7" ht="12.75">
      <c r="A130" s="7"/>
      <c r="B130" s="12"/>
      <c r="C130" s="12"/>
      <c r="D130" s="12"/>
      <c r="E130" s="93"/>
      <c r="F130" s="80"/>
      <c r="G130" s="70">
        <f t="shared" si="2"/>
      </c>
    </row>
    <row r="131" spans="1:7" s="20" customFormat="1" ht="12.75" customHeight="1">
      <c r="A131" s="28" t="s">
        <v>227</v>
      </c>
      <c r="B131" s="9" t="s">
        <v>52</v>
      </c>
      <c r="C131" s="9" t="s">
        <v>61</v>
      </c>
      <c r="D131" s="9" t="s">
        <v>7</v>
      </c>
      <c r="E131" s="57">
        <f>E133+E136+E139+E142+E145</f>
        <v>47530.16999999999</v>
      </c>
      <c r="F131" s="57">
        <f>F133+F136+F139+F142+F145</f>
        <v>33441.36886</v>
      </c>
      <c r="G131" s="70">
        <f t="shared" si="2"/>
        <v>0.7035819324862504</v>
      </c>
    </row>
    <row r="132" spans="1:7" ht="12.75" customHeight="1">
      <c r="A132" s="27"/>
      <c r="B132" s="6"/>
      <c r="C132" s="6"/>
      <c r="D132" s="6"/>
      <c r="E132" s="60"/>
      <c r="F132" s="80"/>
      <c r="G132" s="70">
        <f t="shared" si="2"/>
      </c>
    </row>
    <row r="133" spans="1:7" s="20" customFormat="1" ht="12">
      <c r="A133" s="28" t="s">
        <v>228</v>
      </c>
      <c r="B133" s="9" t="s">
        <v>52</v>
      </c>
      <c r="C133" s="9" t="s">
        <v>62</v>
      </c>
      <c r="D133" s="9" t="s">
        <v>8</v>
      </c>
      <c r="E133" s="57">
        <v>8133.31581</v>
      </c>
      <c r="F133" s="80">
        <v>8133.31581</v>
      </c>
      <c r="G133" s="70">
        <f t="shared" si="2"/>
        <v>1</v>
      </c>
    </row>
    <row r="134" spans="1:7" s="33" customFormat="1" ht="21.75" customHeight="1">
      <c r="A134" s="30" t="s">
        <v>172</v>
      </c>
      <c r="B134" s="19" t="s">
        <v>52</v>
      </c>
      <c r="C134" s="19" t="s">
        <v>53</v>
      </c>
      <c r="D134" s="19" t="s">
        <v>8</v>
      </c>
      <c r="E134" s="58">
        <v>8133.31581</v>
      </c>
      <c r="F134" s="53">
        <v>8133.31581</v>
      </c>
      <c r="G134" s="81">
        <f t="shared" si="2"/>
        <v>1</v>
      </c>
    </row>
    <row r="135" spans="1:7" ht="12.75">
      <c r="A135" s="30"/>
      <c r="B135" s="19"/>
      <c r="C135" s="19"/>
      <c r="D135" s="19"/>
      <c r="E135" s="59"/>
      <c r="F135" s="80"/>
      <c r="G135" s="70">
        <f t="shared" si="2"/>
      </c>
    </row>
    <row r="136" spans="1:7" s="20" customFormat="1" ht="38.25" customHeight="1">
      <c r="A136" s="28" t="s">
        <v>229</v>
      </c>
      <c r="B136" s="9" t="s">
        <v>52</v>
      </c>
      <c r="C136" s="9" t="s">
        <v>54</v>
      </c>
      <c r="D136" s="9" t="s">
        <v>7</v>
      </c>
      <c r="E136" s="57">
        <v>32080.67919</v>
      </c>
      <c r="F136" s="80">
        <v>21472.59803</v>
      </c>
      <c r="G136" s="70">
        <f t="shared" si="2"/>
        <v>0.6693311542073995</v>
      </c>
    </row>
    <row r="137" spans="1:7" s="33" customFormat="1" ht="22.5" customHeight="1">
      <c r="A137" s="30" t="s">
        <v>172</v>
      </c>
      <c r="B137" s="19" t="s">
        <v>52</v>
      </c>
      <c r="C137" s="19" t="s">
        <v>54</v>
      </c>
      <c r="D137" s="19" t="s">
        <v>8</v>
      </c>
      <c r="E137" s="58">
        <v>32080.67919</v>
      </c>
      <c r="F137" s="53">
        <v>21472.59803</v>
      </c>
      <c r="G137" s="81">
        <f t="shared" si="2"/>
        <v>0.6693311542073995</v>
      </c>
    </row>
    <row r="138" spans="1:7" ht="12.75">
      <c r="A138" s="30"/>
      <c r="B138" s="19"/>
      <c r="C138" s="19"/>
      <c r="D138" s="19"/>
      <c r="E138" s="59"/>
      <c r="F138" s="80"/>
      <c r="G138" s="70">
        <f t="shared" si="2"/>
      </c>
    </row>
    <row r="139" spans="1:7" s="20" customFormat="1" ht="12">
      <c r="A139" s="28" t="s">
        <v>230</v>
      </c>
      <c r="B139" s="9" t="s">
        <v>52</v>
      </c>
      <c r="C139" s="9" t="s">
        <v>63</v>
      </c>
      <c r="D139" s="9" t="s">
        <v>7</v>
      </c>
      <c r="E139" s="57">
        <v>2300</v>
      </c>
      <c r="F139" s="80">
        <v>567.656</v>
      </c>
      <c r="G139" s="70">
        <f t="shared" si="2"/>
        <v>0.24680695652173912</v>
      </c>
    </row>
    <row r="140" spans="1:7" s="33" customFormat="1" ht="24" customHeight="1">
      <c r="A140" s="30" t="s">
        <v>172</v>
      </c>
      <c r="B140" s="19" t="s">
        <v>52</v>
      </c>
      <c r="C140" s="19" t="s">
        <v>63</v>
      </c>
      <c r="D140" s="19" t="s">
        <v>8</v>
      </c>
      <c r="E140" s="58">
        <v>2300</v>
      </c>
      <c r="F140" s="53">
        <v>567.656</v>
      </c>
      <c r="G140" s="81">
        <f t="shared" si="2"/>
        <v>0.24680695652173912</v>
      </c>
    </row>
    <row r="141" spans="1:7" ht="12.75">
      <c r="A141" s="30"/>
      <c r="B141" s="19"/>
      <c r="C141" s="19"/>
      <c r="D141" s="19"/>
      <c r="E141" s="59"/>
      <c r="F141" s="80"/>
      <c r="G141" s="70">
        <f t="shared" si="2"/>
      </c>
    </row>
    <row r="142" spans="1:7" s="20" customFormat="1" ht="13.5" customHeight="1">
      <c r="A142" s="28" t="s">
        <v>231</v>
      </c>
      <c r="B142" s="9" t="s">
        <v>52</v>
      </c>
      <c r="C142" s="9" t="s">
        <v>64</v>
      </c>
      <c r="D142" s="9" t="s">
        <v>7</v>
      </c>
      <c r="E142" s="57">
        <v>634.2</v>
      </c>
      <c r="F142" s="80">
        <v>634.2</v>
      </c>
      <c r="G142" s="70">
        <f t="shared" si="2"/>
        <v>1</v>
      </c>
    </row>
    <row r="143" spans="1:7" s="33" customFormat="1" ht="22.5" customHeight="1">
      <c r="A143" s="30" t="s">
        <v>172</v>
      </c>
      <c r="B143" s="19" t="s">
        <v>52</v>
      </c>
      <c r="C143" s="19" t="s">
        <v>64</v>
      </c>
      <c r="D143" s="19" t="s">
        <v>8</v>
      </c>
      <c r="E143" s="58">
        <v>634.2</v>
      </c>
      <c r="F143" s="58">
        <v>634.2</v>
      </c>
      <c r="G143" s="86">
        <f t="shared" si="2"/>
        <v>1</v>
      </c>
    </row>
    <row r="144" spans="1:7" ht="13.5" customHeight="1">
      <c r="A144" s="30"/>
      <c r="B144" s="19"/>
      <c r="C144" s="19"/>
      <c r="D144" s="19"/>
      <c r="E144" s="59"/>
      <c r="F144" s="80"/>
      <c r="G144" s="70">
        <f t="shared" si="2"/>
      </c>
    </row>
    <row r="145" spans="1:7" s="20" customFormat="1" ht="24">
      <c r="A145" s="28" t="s">
        <v>232</v>
      </c>
      <c r="B145" s="9" t="s">
        <v>52</v>
      </c>
      <c r="C145" s="9" t="s">
        <v>65</v>
      </c>
      <c r="D145" s="9" t="s">
        <v>7</v>
      </c>
      <c r="E145" s="57">
        <v>4381.975</v>
      </c>
      <c r="F145" s="80">
        <v>2633.59902</v>
      </c>
      <c r="G145" s="70">
        <f t="shared" si="2"/>
        <v>0.6010073129125565</v>
      </c>
    </row>
    <row r="146" spans="1:7" s="33" customFormat="1" ht="24" customHeight="1">
      <c r="A146" s="30" t="s">
        <v>172</v>
      </c>
      <c r="B146" s="19" t="s">
        <v>52</v>
      </c>
      <c r="C146" s="19" t="s">
        <v>66</v>
      </c>
      <c r="D146" s="19" t="s">
        <v>8</v>
      </c>
      <c r="E146" s="58">
        <v>4381.975</v>
      </c>
      <c r="F146" s="80">
        <v>2633.59902</v>
      </c>
      <c r="G146" s="70">
        <f t="shared" si="2"/>
        <v>0.6010073129125565</v>
      </c>
    </row>
    <row r="147" spans="1:7" ht="12.75">
      <c r="A147" s="30"/>
      <c r="B147" s="19"/>
      <c r="C147" s="19"/>
      <c r="D147" s="19"/>
      <c r="E147" s="59"/>
      <c r="F147" s="80"/>
      <c r="G147" s="70">
        <f t="shared" si="2"/>
      </c>
    </row>
    <row r="148" spans="1:7" s="20" customFormat="1" ht="12">
      <c r="A148" s="28" t="s">
        <v>212</v>
      </c>
      <c r="B148" s="9" t="s">
        <v>52</v>
      </c>
      <c r="C148" s="9" t="s">
        <v>73</v>
      </c>
      <c r="D148" s="9" t="s">
        <v>7</v>
      </c>
      <c r="E148" s="57">
        <f>E150+E153+E156+E158</f>
        <v>28046.61318</v>
      </c>
      <c r="F148" s="57">
        <f>F150+F153+F156+F158</f>
        <v>21036.8879</v>
      </c>
      <c r="G148" s="70">
        <f t="shared" si="2"/>
        <v>0.7500687432378244</v>
      </c>
    </row>
    <row r="149" spans="1:7" s="29" customFormat="1" ht="12.75">
      <c r="A149" s="27"/>
      <c r="B149" s="6"/>
      <c r="C149" s="6"/>
      <c r="D149" s="6"/>
      <c r="E149" s="60"/>
      <c r="F149" s="80"/>
      <c r="G149" s="70">
        <f t="shared" si="2"/>
      </c>
    </row>
    <row r="150" spans="1:7" s="20" customFormat="1" ht="48">
      <c r="A150" s="28" t="s">
        <v>233</v>
      </c>
      <c r="B150" s="9" t="s">
        <v>52</v>
      </c>
      <c r="C150" s="9" t="s">
        <v>72</v>
      </c>
      <c r="D150" s="9" t="s">
        <v>7</v>
      </c>
      <c r="E150" s="57">
        <v>23812.45898</v>
      </c>
      <c r="F150" s="104" t="s">
        <v>168</v>
      </c>
      <c r="G150" s="70">
        <f t="shared" si="2"/>
        <v>0.7056984628976777</v>
      </c>
    </row>
    <row r="151" spans="1:7" s="34" customFormat="1" ht="23.25" customHeight="1">
      <c r="A151" s="30" t="s">
        <v>172</v>
      </c>
      <c r="B151" s="19" t="s">
        <v>52</v>
      </c>
      <c r="C151" s="19" t="s">
        <v>72</v>
      </c>
      <c r="D151" s="19" t="s">
        <v>8</v>
      </c>
      <c r="E151" s="57">
        <v>23812.45898</v>
      </c>
      <c r="F151" s="105">
        <v>16804.4157</v>
      </c>
      <c r="G151" s="81">
        <f t="shared" si="2"/>
        <v>0.7056984628976777</v>
      </c>
    </row>
    <row r="152" spans="1:7" s="31" customFormat="1" ht="12.75">
      <c r="A152" s="30"/>
      <c r="B152" s="19"/>
      <c r="C152" s="19"/>
      <c r="D152" s="19"/>
      <c r="E152" s="60"/>
      <c r="F152" s="85"/>
      <c r="G152" s="70">
        <f t="shared" si="2"/>
      </c>
    </row>
    <row r="153" spans="1:7" s="29" customFormat="1" ht="36">
      <c r="A153" s="28" t="s">
        <v>234</v>
      </c>
      <c r="B153" s="9" t="s">
        <v>52</v>
      </c>
      <c r="C153" s="9" t="s">
        <v>76</v>
      </c>
      <c r="D153" s="9" t="s">
        <v>7</v>
      </c>
      <c r="E153" s="57">
        <v>1632.2542</v>
      </c>
      <c r="F153" s="80">
        <v>1632.2542</v>
      </c>
      <c r="G153" s="70">
        <f t="shared" si="2"/>
        <v>1</v>
      </c>
    </row>
    <row r="154" spans="1:7" s="34" customFormat="1" ht="23.25" customHeight="1">
      <c r="A154" s="30" t="s">
        <v>172</v>
      </c>
      <c r="B154" s="19" t="s">
        <v>52</v>
      </c>
      <c r="C154" s="19" t="s">
        <v>76</v>
      </c>
      <c r="D154" s="19" t="s">
        <v>8</v>
      </c>
      <c r="E154" s="58">
        <v>1632.2542</v>
      </c>
      <c r="F154" s="85">
        <v>1632.2542</v>
      </c>
      <c r="G154" s="81">
        <f t="shared" si="2"/>
        <v>1</v>
      </c>
    </row>
    <row r="155" spans="1:7" s="31" customFormat="1" ht="12.75">
      <c r="A155" s="50"/>
      <c r="B155" s="37"/>
      <c r="C155" s="37"/>
      <c r="D155" s="37"/>
      <c r="E155" s="57"/>
      <c r="F155" s="85"/>
      <c r="G155" s="70">
        <f t="shared" si="2"/>
      </c>
    </row>
    <row r="156" spans="1:7" s="29" customFormat="1" ht="36">
      <c r="A156" s="28" t="s">
        <v>235</v>
      </c>
      <c r="B156" s="9" t="s">
        <v>52</v>
      </c>
      <c r="C156" s="9" t="s">
        <v>77</v>
      </c>
      <c r="D156" s="9" t="s">
        <v>7</v>
      </c>
      <c r="E156" s="57">
        <v>2001.9</v>
      </c>
      <c r="F156" s="80">
        <v>2001.9</v>
      </c>
      <c r="G156" s="70">
        <f t="shared" si="2"/>
        <v>1</v>
      </c>
    </row>
    <row r="157" spans="1:7" s="34" customFormat="1" ht="25.5" customHeight="1">
      <c r="A157" s="30" t="s">
        <v>172</v>
      </c>
      <c r="B157" s="19" t="s">
        <v>52</v>
      </c>
      <c r="C157" s="19" t="s">
        <v>77</v>
      </c>
      <c r="D157" s="19" t="s">
        <v>8</v>
      </c>
      <c r="E157" s="58">
        <v>2001.9</v>
      </c>
      <c r="F157" s="85">
        <v>2001.9</v>
      </c>
      <c r="G157" s="81">
        <f t="shared" si="2"/>
        <v>1</v>
      </c>
    </row>
    <row r="158" spans="1:7" s="34" customFormat="1" ht="33.75">
      <c r="A158" s="27" t="s">
        <v>236</v>
      </c>
      <c r="B158" s="6" t="s">
        <v>52</v>
      </c>
      <c r="C158" s="6" t="s">
        <v>103</v>
      </c>
      <c r="D158" s="6" t="s">
        <v>7</v>
      </c>
      <c r="E158" s="61">
        <v>600</v>
      </c>
      <c r="F158" s="85">
        <v>598.318</v>
      </c>
      <c r="G158" s="70">
        <f t="shared" si="2"/>
        <v>0.9971966666666666</v>
      </c>
    </row>
    <row r="159" spans="1:7" s="34" customFormat="1" ht="21.75" customHeight="1">
      <c r="A159" s="30" t="s">
        <v>172</v>
      </c>
      <c r="B159" s="19" t="s">
        <v>52</v>
      </c>
      <c r="C159" s="19" t="s">
        <v>103</v>
      </c>
      <c r="D159" s="19" t="s">
        <v>8</v>
      </c>
      <c r="E159" s="58">
        <v>600</v>
      </c>
      <c r="F159" s="85">
        <v>598.318</v>
      </c>
      <c r="G159" s="81">
        <f t="shared" si="2"/>
        <v>0.9971966666666666</v>
      </c>
    </row>
    <row r="160" spans="1:7" ht="12.75">
      <c r="A160" s="28"/>
      <c r="B160" s="9"/>
      <c r="C160" s="9"/>
      <c r="D160" s="9"/>
      <c r="E160" s="57"/>
      <c r="F160" s="80"/>
      <c r="G160" s="70">
        <f t="shared" si="2"/>
      </c>
    </row>
    <row r="161" spans="1:7" s="18" customFormat="1" ht="12.75">
      <c r="A161" s="22" t="s">
        <v>237</v>
      </c>
      <c r="B161" s="23" t="s">
        <v>21</v>
      </c>
      <c r="C161" s="23" t="s">
        <v>18</v>
      </c>
      <c r="D161" s="23" t="s">
        <v>7</v>
      </c>
      <c r="E161" s="93">
        <f>E163+E173</f>
        <v>33163.009000000005</v>
      </c>
      <c r="F161" s="93">
        <f>F163+F173</f>
        <v>33162.965780000006</v>
      </c>
      <c r="G161" s="73">
        <f t="shared" si="2"/>
        <v>0.9999986967406969</v>
      </c>
    </row>
    <row r="162" spans="1:7" s="18" customFormat="1" ht="12.75">
      <c r="A162" s="22"/>
      <c r="B162" s="23"/>
      <c r="C162" s="23"/>
      <c r="D162" s="23"/>
      <c r="E162" s="93"/>
      <c r="F162" s="95"/>
      <c r="G162" s="73">
        <f t="shared" si="2"/>
      </c>
    </row>
    <row r="163" spans="1:7" s="18" customFormat="1" ht="12.75">
      <c r="A163" s="66" t="s">
        <v>238</v>
      </c>
      <c r="B163" s="12" t="s">
        <v>104</v>
      </c>
      <c r="C163" s="12" t="s">
        <v>37</v>
      </c>
      <c r="D163" s="12" t="s">
        <v>105</v>
      </c>
      <c r="E163" s="100">
        <f>SUM(E165)</f>
        <v>32859.639</v>
      </c>
      <c r="F163" s="100">
        <f>SUM(F165)</f>
        <v>32859.59578</v>
      </c>
      <c r="G163" s="73">
        <f t="shared" si="2"/>
        <v>0.9999986847086177</v>
      </c>
    </row>
    <row r="164" spans="1:7" s="18" customFormat="1" ht="12.75">
      <c r="A164" s="66"/>
      <c r="B164" s="12"/>
      <c r="C164" s="12"/>
      <c r="D164" s="12"/>
      <c r="E164" s="100"/>
      <c r="F164" s="95"/>
      <c r="G164" s="70">
        <f t="shared" si="2"/>
      </c>
    </row>
    <row r="165" spans="1:7" s="18" customFormat="1" ht="15.75" customHeight="1">
      <c r="A165" s="49" t="s">
        <v>239</v>
      </c>
      <c r="B165" s="9" t="s">
        <v>106</v>
      </c>
      <c r="C165" s="9" t="s">
        <v>107</v>
      </c>
      <c r="D165" s="9" t="s">
        <v>7</v>
      </c>
      <c r="E165" s="57">
        <f>SUM(E168:E171)</f>
        <v>32859.639</v>
      </c>
      <c r="F165" s="57">
        <f>SUM(F168:F171)</f>
        <v>32859.59578</v>
      </c>
      <c r="G165" s="70">
        <f t="shared" si="2"/>
        <v>0.9999986847086177</v>
      </c>
    </row>
    <row r="166" spans="1:7" s="18" customFormat="1" ht="24">
      <c r="A166" s="38" t="s">
        <v>177</v>
      </c>
      <c r="B166" s="9" t="s">
        <v>104</v>
      </c>
      <c r="C166" s="9" t="s">
        <v>178</v>
      </c>
      <c r="D166" s="9" t="s">
        <v>7</v>
      </c>
      <c r="E166" s="57">
        <f>SUM(E165)</f>
        <v>32859.639</v>
      </c>
      <c r="F166" s="57">
        <f>SUM(F165)</f>
        <v>32859.59578</v>
      </c>
      <c r="G166" s="70">
        <f t="shared" si="2"/>
        <v>0.9999986847086177</v>
      </c>
    </row>
    <row r="167" spans="1:7" s="111" customFormat="1" ht="12.75">
      <c r="A167" s="1" t="s">
        <v>179</v>
      </c>
      <c r="B167" s="51" t="s">
        <v>104</v>
      </c>
      <c r="C167" s="51" t="s">
        <v>108</v>
      </c>
      <c r="D167" s="51" t="s">
        <v>12</v>
      </c>
      <c r="E167" s="101">
        <f>SUM(E166)</f>
        <v>32859.639</v>
      </c>
      <c r="F167" s="101">
        <f>SUM(F166)</f>
        <v>32859.59578</v>
      </c>
      <c r="G167" s="70">
        <f t="shared" si="2"/>
        <v>0.9999986847086177</v>
      </c>
    </row>
    <row r="168" spans="1:7" s="89" customFormat="1" ht="13.5" customHeight="1">
      <c r="A168" s="88" t="s">
        <v>121</v>
      </c>
      <c r="B168" s="14" t="s">
        <v>104</v>
      </c>
      <c r="C168" s="14" t="s">
        <v>108</v>
      </c>
      <c r="D168" s="14" t="s">
        <v>12</v>
      </c>
      <c r="E168" s="105">
        <v>11406.856</v>
      </c>
      <c r="F168" s="85">
        <v>11406.85556</v>
      </c>
      <c r="G168" s="77">
        <f t="shared" si="2"/>
        <v>0.9999999614267069</v>
      </c>
    </row>
    <row r="169" spans="1:7" s="89" customFormat="1" ht="22.5">
      <c r="A169" s="88" t="s">
        <v>129</v>
      </c>
      <c r="B169" s="14" t="s">
        <v>104</v>
      </c>
      <c r="C169" s="14" t="s">
        <v>108</v>
      </c>
      <c r="D169" s="14" t="s">
        <v>12</v>
      </c>
      <c r="E169" s="105">
        <v>11106.34</v>
      </c>
      <c r="F169" s="85">
        <v>11106.34</v>
      </c>
      <c r="G169" s="77">
        <f t="shared" si="2"/>
        <v>1</v>
      </c>
    </row>
    <row r="170" spans="1:7" s="89" customFormat="1" ht="22.5">
      <c r="A170" s="88" t="s">
        <v>130</v>
      </c>
      <c r="B170" s="14" t="s">
        <v>104</v>
      </c>
      <c r="C170" s="14" t="s">
        <v>108</v>
      </c>
      <c r="D170" s="14" t="s">
        <v>12</v>
      </c>
      <c r="E170" s="105">
        <v>6166.076</v>
      </c>
      <c r="F170" s="85">
        <v>6166.03546</v>
      </c>
      <c r="G170" s="77">
        <f t="shared" si="2"/>
        <v>0.9999934253161978</v>
      </c>
    </row>
    <row r="171" spans="1:7" s="89" customFormat="1" ht="33.75">
      <c r="A171" s="88" t="s">
        <v>131</v>
      </c>
      <c r="B171" s="14" t="s">
        <v>104</v>
      </c>
      <c r="C171" s="14" t="s">
        <v>108</v>
      </c>
      <c r="D171" s="14" t="s">
        <v>12</v>
      </c>
      <c r="E171" s="105">
        <v>4180.367</v>
      </c>
      <c r="F171" s="85">
        <v>4180.36476</v>
      </c>
      <c r="G171" s="77">
        <f t="shared" si="2"/>
        <v>0.9999994641618787</v>
      </c>
    </row>
    <row r="172" spans="1:7" s="18" customFormat="1" ht="12.75">
      <c r="A172" s="67"/>
      <c r="B172" s="19"/>
      <c r="C172" s="19"/>
      <c r="D172" s="19"/>
      <c r="E172" s="58"/>
      <c r="F172" s="95"/>
      <c r="G172" s="70">
        <f t="shared" si="2"/>
      </c>
    </row>
    <row r="173" spans="1:7" s="26" customFormat="1" ht="15.75" customHeight="1">
      <c r="A173" s="32" t="s">
        <v>240</v>
      </c>
      <c r="B173" s="12" t="s">
        <v>4</v>
      </c>
      <c r="C173" s="12" t="s">
        <v>18</v>
      </c>
      <c r="D173" s="12" t="s">
        <v>7</v>
      </c>
      <c r="E173" s="54">
        <f>E175</f>
        <v>303.37</v>
      </c>
      <c r="F173" s="95">
        <v>303.37</v>
      </c>
      <c r="G173" s="73">
        <f t="shared" si="2"/>
        <v>1</v>
      </c>
    </row>
    <row r="174" spans="1:7" s="26" customFormat="1" ht="15.75" customHeight="1">
      <c r="A174" s="32"/>
      <c r="B174" s="12"/>
      <c r="C174" s="12"/>
      <c r="D174" s="12"/>
      <c r="E174" s="54"/>
      <c r="F174" s="95"/>
      <c r="G174" s="70">
        <f t="shared" si="2"/>
      </c>
    </row>
    <row r="175" spans="1:7" s="20" customFormat="1" ht="24">
      <c r="A175" s="28" t="s">
        <v>241</v>
      </c>
      <c r="B175" s="9" t="s">
        <v>4</v>
      </c>
      <c r="C175" s="9" t="s">
        <v>22</v>
      </c>
      <c r="D175" s="9" t="s">
        <v>7</v>
      </c>
      <c r="E175" s="52">
        <f>E176</f>
        <v>303.37</v>
      </c>
      <c r="F175" s="80">
        <v>303.37</v>
      </c>
      <c r="G175" s="70">
        <f aca="true" t="shared" si="3" ref="G175:G256">IF(OR(E175=0,F175=0),"",(F175/E175))</f>
        <v>1</v>
      </c>
    </row>
    <row r="176" spans="1:7" s="90" customFormat="1" ht="14.25" customHeight="1">
      <c r="A176" s="114" t="s">
        <v>180</v>
      </c>
      <c r="B176" s="92" t="s">
        <v>4</v>
      </c>
      <c r="C176" s="92" t="s">
        <v>23</v>
      </c>
      <c r="D176" s="92" t="s">
        <v>7</v>
      </c>
      <c r="E176" s="112">
        <v>303.37</v>
      </c>
      <c r="F176" s="112">
        <v>303.37</v>
      </c>
      <c r="G176" s="115">
        <f t="shared" si="3"/>
        <v>1</v>
      </c>
    </row>
    <row r="177" spans="1:7" s="90" customFormat="1" ht="22.5">
      <c r="A177" s="13" t="s">
        <v>172</v>
      </c>
      <c r="B177" s="14" t="s">
        <v>4</v>
      </c>
      <c r="C177" s="14" t="s">
        <v>23</v>
      </c>
      <c r="D177" s="14" t="s">
        <v>8</v>
      </c>
      <c r="E177" s="85">
        <f>SUM(E176)</f>
        <v>303.37</v>
      </c>
      <c r="F177" s="85">
        <f>SUM(F176)</f>
        <v>303.37</v>
      </c>
      <c r="G177" s="77">
        <f t="shared" si="3"/>
        <v>1</v>
      </c>
    </row>
    <row r="178" spans="1:7" s="17" customFormat="1" ht="11.25">
      <c r="A178" s="1"/>
      <c r="B178" s="2"/>
      <c r="C178" s="2"/>
      <c r="D178" s="2"/>
      <c r="E178" s="80"/>
      <c r="F178" s="80"/>
      <c r="G178" s="70">
        <f t="shared" si="3"/>
      </c>
    </row>
    <row r="179" spans="1:7" s="18" customFormat="1" ht="25.5">
      <c r="A179" s="22" t="s">
        <v>242</v>
      </c>
      <c r="B179" s="23" t="s">
        <v>25</v>
      </c>
      <c r="C179" s="23" t="s">
        <v>18</v>
      </c>
      <c r="D179" s="23" t="s">
        <v>7</v>
      </c>
      <c r="E179" s="55">
        <f>SUM(E181,E225,E231,E237)</f>
        <v>46948.159</v>
      </c>
      <c r="F179" s="55">
        <f>SUM(F181,F225,F231,F237)</f>
        <v>46730.81687</v>
      </c>
      <c r="G179" s="73">
        <f t="shared" si="3"/>
        <v>0.99537059312592</v>
      </c>
    </row>
    <row r="180" spans="1:7" s="20" customFormat="1" ht="12">
      <c r="A180" s="28"/>
      <c r="B180" s="9"/>
      <c r="C180" s="9"/>
      <c r="D180" s="9"/>
      <c r="E180" s="52"/>
      <c r="F180" s="52"/>
      <c r="G180" s="70">
        <f t="shared" si="3"/>
      </c>
    </row>
    <row r="181" spans="1:7" s="18" customFormat="1" ht="12.75">
      <c r="A181" s="32" t="s">
        <v>243</v>
      </c>
      <c r="B181" s="12" t="s">
        <v>3</v>
      </c>
      <c r="C181" s="12" t="s">
        <v>18</v>
      </c>
      <c r="D181" s="12" t="s">
        <v>7</v>
      </c>
      <c r="E181" s="54">
        <f>SUM(E183,E194,E199,E204,E210,E214)</f>
        <v>40240.424</v>
      </c>
      <c r="F181" s="54">
        <f>SUM(F183,F194,F199,F204,F210,F214)</f>
        <v>40026.22025</v>
      </c>
      <c r="G181" s="73">
        <f t="shared" si="3"/>
        <v>0.9946769012672431</v>
      </c>
    </row>
    <row r="182" spans="1:7" s="20" customFormat="1" ht="12">
      <c r="A182" s="28"/>
      <c r="B182" s="9"/>
      <c r="C182" s="9"/>
      <c r="D182" s="9"/>
      <c r="E182" s="52"/>
      <c r="F182" s="80"/>
      <c r="G182" s="70">
        <f t="shared" si="3"/>
      </c>
    </row>
    <row r="183" spans="1:7" s="20" customFormat="1" ht="24">
      <c r="A183" s="28" t="s">
        <v>244</v>
      </c>
      <c r="B183" s="9" t="s">
        <v>3</v>
      </c>
      <c r="C183" s="9" t="s">
        <v>117</v>
      </c>
      <c r="D183" s="9" t="s">
        <v>7</v>
      </c>
      <c r="E183" s="52">
        <f>E186</f>
        <v>16215.797999999999</v>
      </c>
      <c r="F183" s="52">
        <f>F186</f>
        <v>16097.158449999999</v>
      </c>
      <c r="G183" s="70">
        <f t="shared" si="3"/>
        <v>0.9926837057294374</v>
      </c>
    </row>
    <row r="184" spans="1:7" s="20" customFormat="1" ht="24">
      <c r="A184" s="38" t="s">
        <v>177</v>
      </c>
      <c r="B184" s="9" t="s">
        <v>3</v>
      </c>
      <c r="C184" s="9" t="s">
        <v>26</v>
      </c>
      <c r="D184" s="9" t="s">
        <v>7</v>
      </c>
      <c r="E184" s="52">
        <f>SUM(E183)</f>
        <v>16215.797999999999</v>
      </c>
      <c r="F184" s="52">
        <f>SUM(F183)</f>
        <v>16097.158449999999</v>
      </c>
      <c r="G184" s="70">
        <f t="shared" si="3"/>
        <v>0.9926837057294374</v>
      </c>
    </row>
    <row r="185" spans="1:7" s="20" customFormat="1" ht="12">
      <c r="A185" s="13" t="s">
        <v>179</v>
      </c>
      <c r="B185" s="9" t="s">
        <v>3</v>
      </c>
      <c r="C185" s="9" t="s">
        <v>26</v>
      </c>
      <c r="D185" s="9" t="s">
        <v>12</v>
      </c>
      <c r="E185" s="52">
        <f>SUM(E184)</f>
        <v>16215.797999999999</v>
      </c>
      <c r="F185" s="52">
        <f>SUM(F184)</f>
        <v>16097.158449999999</v>
      </c>
      <c r="G185" s="70">
        <f t="shared" si="3"/>
        <v>0.9926837057294374</v>
      </c>
    </row>
    <row r="186" spans="1:7" s="78" customFormat="1" ht="11.25">
      <c r="A186" s="1" t="s">
        <v>181</v>
      </c>
      <c r="B186" s="2" t="s">
        <v>3</v>
      </c>
      <c r="C186" s="2" t="s">
        <v>26</v>
      </c>
      <c r="D186" s="2" t="s">
        <v>12</v>
      </c>
      <c r="E186" s="80">
        <f>SUM(E187:E192)</f>
        <v>16215.797999999999</v>
      </c>
      <c r="F186" s="80">
        <f>SUM(F187:F192)</f>
        <v>16097.158449999999</v>
      </c>
      <c r="G186" s="70">
        <f t="shared" si="3"/>
        <v>0.9926837057294374</v>
      </c>
    </row>
    <row r="187" spans="1:7" s="78" customFormat="1" ht="11.25">
      <c r="A187" s="13" t="s">
        <v>112</v>
      </c>
      <c r="B187" s="14" t="s">
        <v>3</v>
      </c>
      <c r="C187" s="14" t="s">
        <v>26</v>
      </c>
      <c r="D187" s="14" t="s">
        <v>12</v>
      </c>
      <c r="E187" s="85">
        <v>6151.8</v>
      </c>
      <c r="F187" s="85">
        <v>6151.8</v>
      </c>
      <c r="G187" s="77">
        <f t="shared" si="3"/>
        <v>1</v>
      </c>
    </row>
    <row r="188" spans="1:7" s="78" customFormat="1" ht="11.25">
      <c r="A188" s="13" t="s">
        <v>88</v>
      </c>
      <c r="B188" s="14" t="s">
        <v>3</v>
      </c>
      <c r="C188" s="14" t="s">
        <v>26</v>
      </c>
      <c r="D188" s="14" t="s">
        <v>12</v>
      </c>
      <c r="E188" s="85">
        <v>2539.725</v>
      </c>
      <c r="F188" s="85">
        <v>2483.08472</v>
      </c>
      <c r="G188" s="77">
        <f t="shared" si="3"/>
        <v>0.977698262607172</v>
      </c>
    </row>
    <row r="189" spans="1:7" s="78" customFormat="1" ht="11.25">
      <c r="A189" s="13" t="s">
        <v>89</v>
      </c>
      <c r="B189" s="14" t="s">
        <v>3</v>
      </c>
      <c r="C189" s="14" t="s">
        <v>26</v>
      </c>
      <c r="D189" s="14" t="s">
        <v>12</v>
      </c>
      <c r="E189" s="85">
        <v>1331.5</v>
      </c>
      <c r="F189" s="85">
        <v>1320.17383</v>
      </c>
      <c r="G189" s="77">
        <f t="shared" si="3"/>
        <v>0.9914936763049192</v>
      </c>
    </row>
    <row r="190" spans="1:7" s="78" customFormat="1" ht="11.25">
      <c r="A190" s="13" t="s">
        <v>90</v>
      </c>
      <c r="B190" s="14" t="s">
        <v>3</v>
      </c>
      <c r="C190" s="14" t="s">
        <v>26</v>
      </c>
      <c r="D190" s="14" t="s">
        <v>12</v>
      </c>
      <c r="E190" s="85">
        <v>1756.258</v>
      </c>
      <c r="F190" s="85">
        <v>1744.21378</v>
      </c>
      <c r="G190" s="77">
        <f t="shared" si="3"/>
        <v>0.9931421123775664</v>
      </c>
    </row>
    <row r="191" spans="1:7" s="78" customFormat="1" ht="11.25">
      <c r="A191" s="13" t="s">
        <v>91</v>
      </c>
      <c r="B191" s="14" t="s">
        <v>3</v>
      </c>
      <c r="C191" s="14" t="s">
        <v>26</v>
      </c>
      <c r="D191" s="14" t="s">
        <v>12</v>
      </c>
      <c r="E191" s="85">
        <v>4027.215</v>
      </c>
      <c r="F191" s="85">
        <v>3992.30596</v>
      </c>
      <c r="G191" s="77">
        <f t="shared" si="3"/>
        <v>0.9913317168316069</v>
      </c>
    </row>
    <row r="192" spans="1:7" s="78" customFormat="1" ht="11.25">
      <c r="A192" s="13" t="s">
        <v>100</v>
      </c>
      <c r="B192" s="14" t="s">
        <v>3</v>
      </c>
      <c r="C192" s="14" t="s">
        <v>26</v>
      </c>
      <c r="D192" s="14" t="s">
        <v>12</v>
      </c>
      <c r="E192" s="85">
        <v>409.3</v>
      </c>
      <c r="F192" s="85">
        <v>405.58016</v>
      </c>
      <c r="G192" s="77">
        <f t="shared" si="3"/>
        <v>0.9909117029074028</v>
      </c>
    </row>
    <row r="193" spans="1:7" ht="12.75">
      <c r="A193" s="13"/>
      <c r="B193" s="6"/>
      <c r="C193" s="9"/>
      <c r="D193" s="9"/>
      <c r="E193" s="63"/>
      <c r="F193" s="80"/>
      <c r="G193" s="70">
        <f t="shared" si="3"/>
      </c>
    </row>
    <row r="194" spans="1:7" ht="12.75">
      <c r="A194" s="28" t="s">
        <v>245</v>
      </c>
      <c r="B194" s="9" t="s">
        <v>3</v>
      </c>
      <c r="C194" s="9" t="s">
        <v>116</v>
      </c>
      <c r="D194" s="9" t="s">
        <v>7</v>
      </c>
      <c r="E194" s="52">
        <f>SUM(E197)</f>
        <v>7273.512</v>
      </c>
      <c r="F194" s="52">
        <f>SUM(F197)</f>
        <v>7221.00256</v>
      </c>
      <c r="G194" s="70">
        <f t="shared" si="3"/>
        <v>0.9927807309591296</v>
      </c>
    </row>
    <row r="195" spans="1:7" s="20" customFormat="1" ht="24">
      <c r="A195" s="38" t="s">
        <v>177</v>
      </c>
      <c r="B195" s="9" t="s">
        <v>3</v>
      </c>
      <c r="C195" s="9" t="s">
        <v>41</v>
      </c>
      <c r="D195" s="9" t="s">
        <v>7</v>
      </c>
      <c r="E195" s="52">
        <f>SUM(E194)</f>
        <v>7273.512</v>
      </c>
      <c r="F195" s="52">
        <f>SUM(F194)</f>
        <v>7221.00256</v>
      </c>
      <c r="G195" s="70">
        <f>IF(OR(E195=0,F195=0),"",(F195/E195))</f>
        <v>0.9927807309591296</v>
      </c>
    </row>
    <row r="196" spans="1:7" s="20" customFormat="1" ht="12">
      <c r="A196" s="13" t="s">
        <v>179</v>
      </c>
      <c r="B196" s="9" t="s">
        <v>3</v>
      </c>
      <c r="C196" s="9" t="s">
        <v>41</v>
      </c>
      <c r="D196" s="9" t="s">
        <v>12</v>
      </c>
      <c r="E196" s="52">
        <f>SUM(E195)</f>
        <v>7273.512</v>
      </c>
      <c r="F196" s="52">
        <f>SUM(F195)</f>
        <v>7221.00256</v>
      </c>
      <c r="G196" s="70">
        <f>IF(OR(E196=0,F196=0),"",(F196/E196))</f>
        <v>0.9927807309591296</v>
      </c>
    </row>
    <row r="197" spans="1:7" s="91" customFormat="1" ht="12.75">
      <c r="A197" s="13" t="s">
        <v>118</v>
      </c>
      <c r="B197" s="14" t="s">
        <v>3</v>
      </c>
      <c r="C197" s="14" t="s">
        <v>41</v>
      </c>
      <c r="D197" s="14" t="s">
        <v>12</v>
      </c>
      <c r="E197" s="85">
        <v>7273.512</v>
      </c>
      <c r="F197" s="85">
        <v>7221.00256</v>
      </c>
      <c r="G197" s="77">
        <f t="shared" si="3"/>
        <v>0.9927807309591296</v>
      </c>
    </row>
    <row r="198" spans="1:7" ht="12.75">
      <c r="A198" s="13"/>
      <c r="B198" s="6"/>
      <c r="C198" s="9"/>
      <c r="D198" s="9"/>
      <c r="E198" s="63"/>
      <c r="F198" s="80"/>
      <c r="G198" s="70">
        <f t="shared" si="3"/>
      </c>
    </row>
    <row r="199" spans="1:7" s="20" customFormat="1" ht="12">
      <c r="A199" s="28" t="s">
        <v>246</v>
      </c>
      <c r="B199" s="9" t="s">
        <v>3</v>
      </c>
      <c r="C199" s="9" t="s">
        <v>115</v>
      </c>
      <c r="D199" s="9" t="s">
        <v>7</v>
      </c>
      <c r="E199" s="52">
        <f>SUM(E202)</f>
        <v>9360.117</v>
      </c>
      <c r="F199" s="52">
        <f>SUM(F202)</f>
        <v>9317.40902</v>
      </c>
      <c r="G199" s="70">
        <f t="shared" si="3"/>
        <v>0.9954372386584482</v>
      </c>
    </row>
    <row r="200" spans="1:7" s="20" customFormat="1" ht="24">
      <c r="A200" s="38" t="s">
        <v>177</v>
      </c>
      <c r="B200" s="9" t="s">
        <v>3</v>
      </c>
      <c r="C200" s="9" t="s">
        <v>27</v>
      </c>
      <c r="D200" s="9" t="s">
        <v>7</v>
      </c>
      <c r="E200" s="52">
        <f>SUM(E199)</f>
        <v>9360.117</v>
      </c>
      <c r="F200" s="52">
        <f>SUM(F199)</f>
        <v>9317.40902</v>
      </c>
      <c r="G200" s="70">
        <f t="shared" si="3"/>
        <v>0.9954372386584482</v>
      </c>
    </row>
    <row r="201" spans="1:7" s="20" customFormat="1" ht="12">
      <c r="A201" s="13" t="s">
        <v>179</v>
      </c>
      <c r="B201" s="9" t="s">
        <v>3</v>
      </c>
      <c r="C201" s="9" t="s">
        <v>27</v>
      </c>
      <c r="D201" s="9" t="s">
        <v>12</v>
      </c>
      <c r="E201" s="52">
        <f>SUM(E200)</f>
        <v>9360.117</v>
      </c>
      <c r="F201" s="52">
        <f>SUM(F200)</f>
        <v>9317.40902</v>
      </c>
      <c r="G201" s="70">
        <f t="shared" si="3"/>
        <v>0.9954372386584482</v>
      </c>
    </row>
    <row r="202" spans="1:7" s="78" customFormat="1" ht="11.25">
      <c r="A202" s="13" t="s">
        <v>119</v>
      </c>
      <c r="B202" s="14" t="s">
        <v>3</v>
      </c>
      <c r="C202" s="14" t="s">
        <v>27</v>
      </c>
      <c r="D202" s="14" t="s">
        <v>12</v>
      </c>
      <c r="E202" s="85">
        <v>9360.117</v>
      </c>
      <c r="F202" s="85">
        <v>9317.40902</v>
      </c>
      <c r="G202" s="77">
        <f t="shared" si="3"/>
        <v>0.9954372386584482</v>
      </c>
    </row>
    <row r="203" spans="1:7" s="34" customFormat="1" ht="11.25">
      <c r="A203" s="30"/>
      <c r="B203" s="19"/>
      <c r="C203" s="19"/>
      <c r="D203" s="19"/>
      <c r="E203" s="53"/>
      <c r="F203" s="85"/>
      <c r="G203" s="70">
        <f t="shared" si="3"/>
      </c>
    </row>
    <row r="204" spans="1:7" s="20" customFormat="1" ht="24">
      <c r="A204" s="28" t="s">
        <v>247</v>
      </c>
      <c r="B204" s="9" t="s">
        <v>3</v>
      </c>
      <c r="C204" s="9" t="s">
        <v>114</v>
      </c>
      <c r="D204" s="9" t="s">
        <v>7</v>
      </c>
      <c r="E204" s="52">
        <f>SUM(E207)</f>
        <v>4448.997</v>
      </c>
      <c r="F204" s="52">
        <f>SUM(F207)</f>
        <v>4448.65022</v>
      </c>
      <c r="G204" s="70">
        <f t="shared" si="3"/>
        <v>0.9999220543416865</v>
      </c>
    </row>
    <row r="205" spans="1:7" s="20" customFormat="1" ht="24">
      <c r="A205" s="38" t="s">
        <v>177</v>
      </c>
      <c r="B205" s="9" t="s">
        <v>3</v>
      </c>
      <c r="C205" s="9" t="s">
        <v>92</v>
      </c>
      <c r="D205" s="9" t="s">
        <v>7</v>
      </c>
      <c r="E205" s="52">
        <f>SUM(E204)</f>
        <v>4448.997</v>
      </c>
      <c r="F205" s="52">
        <f>SUM(F204)</f>
        <v>4448.65022</v>
      </c>
      <c r="G205" s="70">
        <f>IF(OR(E205=0,F205=0),"",(F205/E205))</f>
        <v>0.9999220543416865</v>
      </c>
    </row>
    <row r="206" spans="1:7" s="20" customFormat="1" ht="12">
      <c r="A206" s="13" t="s">
        <v>179</v>
      </c>
      <c r="B206" s="9" t="s">
        <v>3</v>
      </c>
      <c r="C206" s="9" t="s">
        <v>92</v>
      </c>
      <c r="D206" s="9" t="s">
        <v>12</v>
      </c>
      <c r="E206" s="52">
        <f>SUM(E205)</f>
        <v>4448.997</v>
      </c>
      <c r="F206" s="52">
        <f>SUM(F205)</f>
        <v>4448.65022</v>
      </c>
      <c r="G206" s="70">
        <f>IF(OR(E206=0,F206=0),"",(F206/E206))</f>
        <v>0.9999220543416865</v>
      </c>
    </row>
    <row r="207" spans="1:7" s="78" customFormat="1" ht="11.25">
      <c r="A207" s="13" t="s">
        <v>120</v>
      </c>
      <c r="B207" s="14" t="s">
        <v>3</v>
      </c>
      <c r="C207" s="14" t="s">
        <v>92</v>
      </c>
      <c r="D207" s="14" t="s">
        <v>12</v>
      </c>
      <c r="E207" s="85">
        <v>4448.997</v>
      </c>
      <c r="F207" s="85">
        <v>4448.65022</v>
      </c>
      <c r="G207" s="77">
        <f t="shared" si="3"/>
        <v>0.9999220543416865</v>
      </c>
    </row>
    <row r="208" spans="1:7" s="34" customFormat="1" ht="11.25">
      <c r="A208" s="30"/>
      <c r="B208" s="19"/>
      <c r="C208" s="19"/>
      <c r="D208" s="19"/>
      <c r="E208" s="53"/>
      <c r="F208" s="85"/>
      <c r="G208" s="77">
        <f t="shared" si="3"/>
      </c>
    </row>
    <row r="209" spans="1:7" s="16" customFormat="1" ht="24">
      <c r="A209" s="38" t="s">
        <v>281</v>
      </c>
      <c r="B209" s="51" t="s">
        <v>3</v>
      </c>
      <c r="C209" s="51" t="s">
        <v>282</v>
      </c>
      <c r="D209" s="51" t="s">
        <v>7</v>
      </c>
      <c r="E209" s="99">
        <f>SUM(E210)</f>
        <v>900</v>
      </c>
      <c r="F209" s="99">
        <f>SUM(F210)</f>
        <v>900</v>
      </c>
      <c r="G209" s="119">
        <f t="shared" si="3"/>
        <v>1</v>
      </c>
    </row>
    <row r="210" spans="1:7" s="20" customFormat="1" ht="26.25" customHeight="1">
      <c r="A210" s="28" t="s">
        <v>248</v>
      </c>
      <c r="B210" s="9" t="s">
        <v>3</v>
      </c>
      <c r="C210" s="9" t="s">
        <v>95</v>
      </c>
      <c r="D210" s="9" t="s">
        <v>7</v>
      </c>
      <c r="E210" s="52">
        <f>E211</f>
        <v>900</v>
      </c>
      <c r="F210" s="52">
        <f>F211</f>
        <v>900</v>
      </c>
      <c r="G210" s="70">
        <f t="shared" si="3"/>
        <v>1</v>
      </c>
    </row>
    <row r="211" spans="1:7" s="78" customFormat="1" ht="14.25" customHeight="1">
      <c r="A211" s="13" t="s">
        <v>183</v>
      </c>
      <c r="B211" s="14" t="s">
        <v>3</v>
      </c>
      <c r="C211" s="14" t="s">
        <v>95</v>
      </c>
      <c r="D211" s="14" t="s">
        <v>7</v>
      </c>
      <c r="E211" s="85">
        <v>900</v>
      </c>
      <c r="F211" s="85">
        <v>900</v>
      </c>
      <c r="G211" s="77">
        <f t="shared" si="3"/>
        <v>1</v>
      </c>
    </row>
    <row r="212" spans="1:7" s="78" customFormat="1" ht="22.5">
      <c r="A212" s="13" t="s">
        <v>182</v>
      </c>
      <c r="B212" s="14" t="s">
        <v>3</v>
      </c>
      <c r="C212" s="14" t="s">
        <v>95</v>
      </c>
      <c r="D212" s="14" t="s">
        <v>12</v>
      </c>
      <c r="E212" s="85">
        <f>SUM(E211)</f>
        <v>900</v>
      </c>
      <c r="F212" s="85">
        <f>SUM(F211)</f>
        <v>900</v>
      </c>
      <c r="G212" s="77">
        <f t="shared" si="3"/>
        <v>1</v>
      </c>
    </row>
    <row r="213" spans="1:7" s="34" customFormat="1" ht="11.25">
      <c r="A213" s="30"/>
      <c r="B213" s="19"/>
      <c r="C213" s="19"/>
      <c r="D213" s="19"/>
      <c r="E213" s="53"/>
      <c r="F213" s="85"/>
      <c r="G213" s="70">
        <f t="shared" si="3"/>
      </c>
    </row>
    <row r="214" spans="1:7" s="74" customFormat="1" ht="24">
      <c r="A214" s="71" t="s">
        <v>212</v>
      </c>
      <c r="B214" s="72" t="s">
        <v>3</v>
      </c>
      <c r="C214" s="72" t="s">
        <v>73</v>
      </c>
      <c r="D214" s="72" t="s">
        <v>7</v>
      </c>
      <c r="E214" s="75">
        <f>SUM(E216+E219+E222)</f>
        <v>2042</v>
      </c>
      <c r="F214" s="75">
        <f>SUM(F216+F219+F222)</f>
        <v>2042</v>
      </c>
      <c r="G214" s="73">
        <f t="shared" si="3"/>
        <v>1</v>
      </c>
    </row>
    <row r="215" spans="1:7" s="34" customFormat="1" ht="12">
      <c r="A215" s="28"/>
      <c r="B215" s="9"/>
      <c r="C215" s="9"/>
      <c r="D215" s="9"/>
      <c r="E215" s="52"/>
      <c r="F215" s="85"/>
      <c r="G215" s="70"/>
    </row>
    <row r="216" spans="1:7" s="78" customFormat="1" ht="22.5">
      <c r="A216" s="13" t="s">
        <v>255</v>
      </c>
      <c r="B216" s="14" t="s">
        <v>3</v>
      </c>
      <c r="C216" s="14" t="s">
        <v>135</v>
      </c>
      <c r="D216" s="14" t="s">
        <v>7</v>
      </c>
      <c r="E216" s="85">
        <v>787</v>
      </c>
      <c r="F216" s="85">
        <v>787</v>
      </c>
      <c r="G216" s="77">
        <f>IF(OR(E216=0,F216=0),"",(F216/E216))</f>
        <v>1</v>
      </c>
    </row>
    <row r="217" spans="1:7" s="78" customFormat="1" ht="33.75">
      <c r="A217" s="121" t="s">
        <v>254</v>
      </c>
      <c r="B217" s="14" t="s">
        <v>3</v>
      </c>
      <c r="C217" s="14" t="s">
        <v>135</v>
      </c>
      <c r="D217" s="14" t="s">
        <v>109</v>
      </c>
      <c r="E217" s="85">
        <f>SUM(E216)</f>
        <v>787</v>
      </c>
      <c r="F217" s="85">
        <f>SUM(F216)</f>
        <v>787</v>
      </c>
      <c r="G217" s="77">
        <f>IF(OR(E217=0,F217=0),"",(F217/E217))</f>
        <v>1</v>
      </c>
    </row>
    <row r="218" spans="1:7" s="78" customFormat="1" ht="11.25">
      <c r="A218" s="13"/>
      <c r="B218" s="14"/>
      <c r="C218" s="14"/>
      <c r="D218" s="14"/>
      <c r="E218" s="85"/>
      <c r="F218" s="85"/>
      <c r="G218" s="77"/>
    </row>
    <row r="219" spans="1:7" s="90" customFormat="1" ht="24.75" customHeight="1">
      <c r="A219" s="13" t="s">
        <v>110</v>
      </c>
      <c r="B219" s="14" t="s">
        <v>3</v>
      </c>
      <c r="C219" s="14" t="s">
        <v>136</v>
      </c>
      <c r="D219" s="14" t="s">
        <v>7</v>
      </c>
      <c r="E219" s="85">
        <v>1230</v>
      </c>
      <c r="F219" s="85">
        <v>1230</v>
      </c>
      <c r="G219" s="77">
        <f>IF(OR(E219=0,F219=0),"",(F219/E219))</f>
        <v>1</v>
      </c>
    </row>
    <row r="220" spans="1:7" s="78" customFormat="1" ht="22.5">
      <c r="A220" s="13" t="s">
        <v>148</v>
      </c>
      <c r="B220" s="14" t="s">
        <v>3</v>
      </c>
      <c r="C220" s="14" t="s">
        <v>136</v>
      </c>
      <c r="D220" s="14" t="s">
        <v>8</v>
      </c>
      <c r="E220" s="85">
        <f>SUM(E219)</f>
        <v>1230</v>
      </c>
      <c r="F220" s="85">
        <f>SUM(F219)</f>
        <v>1230</v>
      </c>
      <c r="G220" s="77">
        <f>IF(OR(E220=0,F220=0),"",(F220/E220))</f>
        <v>1</v>
      </c>
    </row>
    <row r="221" spans="1:7" s="78" customFormat="1" ht="11.25">
      <c r="A221" s="13"/>
      <c r="B221" s="14"/>
      <c r="C221" s="14"/>
      <c r="D221" s="14"/>
      <c r="E221" s="85"/>
      <c r="F221" s="85"/>
      <c r="G221" s="77"/>
    </row>
    <row r="222" spans="1:7" s="78" customFormat="1" ht="22.5" customHeight="1">
      <c r="A222" s="13" t="s">
        <v>111</v>
      </c>
      <c r="B222" s="14" t="s">
        <v>3</v>
      </c>
      <c r="C222" s="14" t="s">
        <v>137</v>
      </c>
      <c r="D222" s="14" t="s">
        <v>7</v>
      </c>
      <c r="E222" s="85">
        <v>25</v>
      </c>
      <c r="F222" s="85">
        <v>25</v>
      </c>
      <c r="G222" s="77">
        <f t="shared" si="3"/>
        <v>1</v>
      </c>
    </row>
    <row r="223" spans="1:7" s="78" customFormat="1" ht="22.5">
      <c r="A223" s="13" t="s">
        <v>148</v>
      </c>
      <c r="B223" s="14" t="s">
        <v>3</v>
      </c>
      <c r="C223" s="14" t="s">
        <v>137</v>
      </c>
      <c r="D223" s="14" t="s">
        <v>8</v>
      </c>
      <c r="E223" s="85">
        <f>SUM(E222)</f>
        <v>25</v>
      </c>
      <c r="F223" s="85">
        <f>SUM(F222)</f>
        <v>25</v>
      </c>
      <c r="G223" s="77">
        <f t="shared" si="3"/>
        <v>1</v>
      </c>
    </row>
    <row r="224" spans="1:7" s="34" customFormat="1" ht="11.25">
      <c r="A224" s="30"/>
      <c r="B224" s="19"/>
      <c r="C224" s="19"/>
      <c r="D224" s="19"/>
      <c r="E224" s="53"/>
      <c r="F224" s="85"/>
      <c r="G224" s="70">
        <f t="shared" si="3"/>
      </c>
    </row>
    <row r="225" spans="1:7" s="18" customFormat="1" ht="12.75">
      <c r="A225" s="32" t="s">
        <v>249</v>
      </c>
      <c r="B225" s="12" t="s">
        <v>67</v>
      </c>
      <c r="C225" s="12" t="s">
        <v>18</v>
      </c>
      <c r="D225" s="12" t="s">
        <v>7</v>
      </c>
      <c r="E225" s="54">
        <f>E227</f>
        <v>70.36</v>
      </c>
      <c r="F225" s="54">
        <f>F227</f>
        <v>70.36</v>
      </c>
      <c r="G225" s="87">
        <f t="shared" si="3"/>
        <v>1</v>
      </c>
    </row>
    <row r="226" spans="1:7" s="34" customFormat="1" ht="11.25">
      <c r="A226" s="30"/>
      <c r="B226" s="19"/>
      <c r="C226" s="19"/>
      <c r="D226" s="19"/>
      <c r="E226" s="53"/>
      <c r="F226" s="85"/>
      <c r="G226" s="70">
        <f t="shared" si="3"/>
      </c>
    </row>
    <row r="227" spans="1:7" s="33" customFormat="1" ht="12">
      <c r="A227" s="28" t="s">
        <v>250</v>
      </c>
      <c r="B227" s="9" t="s">
        <v>67</v>
      </c>
      <c r="C227" s="9" t="s">
        <v>68</v>
      </c>
      <c r="D227" s="9" t="s">
        <v>7</v>
      </c>
      <c r="E227" s="52">
        <v>70.36</v>
      </c>
      <c r="F227" s="80">
        <v>70.36</v>
      </c>
      <c r="G227" s="70">
        <f t="shared" si="3"/>
        <v>1</v>
      </c>
    </row>
    <row r="228" spans="1:7" s="33" customFormat="1" ht="15" customHeight="1">
      <c r="A228" s="27" t="s">
        <v>251</v>
      </c>
      <c r="B228" s="6" t="s">
        <v>67</v>
      </c>
      <c r="C228" s="6" t="s">
        <v>69</v>
      </c>
      <c r="D228" s="6" t="s">
        <v>7</v>
      </c>
      <c r="E228" s="103">
        <v>70.36</v>
      </c>
      <c r="F228" s="80">
        <v>70.36</v>
      </c>
      <c r="G228" s="70">
        <f t="shared" si="3"/>
        <v>1</v>
      </c>
    </row>
    <row r="229" spans="1:7" s="17" customFormat="1" ht="25.5" customHeight="1">
      <c r="A229" s="1" t="s">
        <v>174</v>
      </c>
      <c r="B229" s="2" t="s">
        <v>67</v>
      </c>
      <c r="C229" s="2" t="s">
        <v>69</v>
      </c>
      <c r="D229" s="2" t="s">
        <v>8</v>
      </c>
      <c r="E229" s="80">
        <v>70.36</v>
      </c>
      <c r="F229" s="80">
        <v>70.36</v>
      </c>
      <c r="G229" s="70">
        <f t="shared" si="3"/>
        <v>1</v>
      </c>
    </row>
    <row r="230" spans="1:7" s="34" customFormat="1" ht="11.25">
      <c r="A230" s="30"/>
      <c r="B230" s="19"/>
      <c r="C230" s="19"/>
      <c r="D230" s="19"/>
      <c r="E230" s="53"/>
      <c r="F230" s="85"/>
      <c r="G230" s="70">
        <f t="shared" si="3"/>
      </c>
    </row>
    <row r="231" spans="1:7" s="34" customFormat="1" ht="12">
      <c r="A231" s="32" t="s">
        <v>252</v>
      </c>
      <c r="B231" s="12" t="s">
        <v>42</v>
      </c>
      <c r="C231" s="12" t="s">
        <v>37</v>
      </c>
      <c r="D231" s="12" t="s">
        <v>7</v>
      </c>
      <c r="E231" s="54">
        <v>247.14</v>
      </c>
      <c r="F231" s="106">
        <v>244.03276</v>
      </c>
      <c r="G231" s="87">
        <f t="shared" si="3"/>
        <v>0.9874272072509509</v>
      </c>
    </row>
    <row r="232" spans="1:7" s="34" customFormat="1" ht="12.75">
      <c r="A232" s="11"/>
      <c r="B232" s="23"/>
      <c r="C232" s="23"/>
      <c r="D232" s="23"/>
      <c r="E232" s="55"/>
      <c r="F232" s="85"/>
      <c r="G232" s="70">
        <f t="shared" si="3"/>
      </c>
    </row>
    <row r="233" spans="1:7" s="34" customFormat="1" ht="26.25" customHeight="1">
      <c r="A233" s="28" t="s">
        <v>253</v>
      </c>
      <c r="B233" s="9" t="s">
        <v>43</v>
      </c>
      <c r="C233" s="9" t="s">
        <v>78</v>
      </c>
      <c r="D233" s="9" t="s">
        <v>7</v>
      </c>
      <c r="E233" s="52">
        <v>247.14</v>
      </c>
      <c r="F233" s="85">
        <v>244.03276</v>
      </c>
      <c r="G233" s="70">
        <f t="shared" si="3"/>
        <v>0.9874272072509509</v>
      </c>
    </row>
    <row r="234" spans="1:7" s="34" customFormat="1" ht="26.25" customHeight="1">
      <c r="A234" s="28" t="s">
        <v>248</v>
      </c>
      <c r="B234" s="9" t="s">
        <v>43</v>
      </c>
      <c r="C234" s="9" t="s">
        <v>79</v>
      </c>
      <c r="D234" s="9" t="s">
        <v>7</v>
      </c>
      <c r="E234" s="52">
        <v>247.14</v>
      </c>
      <c r="F234" s="65">
        <v>244.03276</v>
      </c>
      <c r="G234" s="82">
        <f t="shared" si="3"/>
        <v>0.9874272072509509</v>
      </c>
    </row>
    <row r="235" spans="1:7" s="78" customFormat="1" ht="33" customHeight="1">
      <c r="A235" s="13" t="s">
        <v>175</v>
      </c>
      <c r="B235" s="14" t="s">
        <v>43</v>
      </c>
      <c r="C235" s="14" t="s">
        <v>79</v>
      </c>
      <c r="D235" s="14" t="s">
        <v>8</v>
      </c>
      <c r="E235" s="85">
        <v>247.14</v>
      </c>
      <c r="F235" s="85">
        <v>244.03276</v>
      </c>
      <c r="G235" s="77">
        <f t="shared" si="3"/>
        <v>0.9874272072509509</v>
      </c>
    </row>
    <row r="236" spans="1:7" s="34" customFormat="1" ht="11.25">
      <c r="A236" s="30"/>
      <c r="B236" s="19"/>
      <c r="C236" s="19"/>
      <c r="D236" s="19"/>
      <c r="E236" s="53"/>
      <c r="F236" s="85"/>
      <c r="G236" s="70">
        <f t="shared" si="3"/>
      </c>
    </row>
    <row r="237" spans="1:7" s="18" customFormat="1" ht="36">
      <c r="A237" s="32" t="s">
        <v>256</v>
      </c>
      <c r="B237" s="12" t="s">
        <v>99</v>
      </c>
      <c r="C237" s="12" t="s">
        <v>18</v>
      </c>
      <c r="D237" s="12" t="s">
        <v>7</v>
      </c>
      <c r="E237" s="54">
        <f>E239</f>
        <v>6390.235</v>
      </c>
      <c r="F237" s="54">
        <f>F239</f>
        <v>6390.2038600000005</v>
      </c>
      <c r="G237" s="73">
        <f t="shared" si="3"/>
        <v>0.9999951269397762</v>
      </c>
    </row>
    <row r="238" spans="1:7" s="34" customFormat="1" ht="11.25">
      <c r="A238" s="30"/>
      <c r="B238" s="19"/>
      <c r="C238" s="19"/>
      <c r="D238" s="19"/>
      <c r="E238" s="53"/>
      <c r="F238" s="85"/>
      <c r="G238" s="70">
        <f t="shared" si="3"/>
      </c>
    </row>
    <row r="239" spans="1:7" s="34" customFormat="1" ht="27" customHeight="1">
      <c r="A239" s="28" t="s">
        <v>257</v>
      </c>
      <c r="B239" s="9" t="s">
        <v>99</v>
      </c>
      <c r="C239" s="9" t="s">
        <v>258</v>
      </c>
      <c r="D239" s="9" t="s">
        <v>7</v>
      </c>
      <c r="E239" s="52">
        <f>E242+E243</f>
        <v>6390.235</v>
      </c>
      <c r="F239" s="52">
        <f>F242+F243</f>
        <v>6390.2038600000005</v>
      </c>
      <c r="G239" s="70">
        <f t="shared" si="3"/>
        <v>0.9999951269397762</v>
      </c>
    </row>
    <row r="240" spans="1:7" s="18" customFormat="1" ht="24">
      <c r="A240" s="38" t="s">
        <v>177</v>
      </c>
      <c r="B240" s="9" t="s">
        <v>99</v>
      </c>
      <c r="C240" s="9" t="s">
        <v>96</v>
      </c>
      <c r="D240" s="9" t="s">
        <v>7</v>
      </c>
      <c r="E240" s="57">
        <f>SUM(E239)</f>
        <v>6390.235</v>
      </c>
      <c r="F240" s="57">
        <f>SUM(F239)</f>
        <v>6390.2038600000005</v>
      </c>
      <c r="G240" s="70">
        <f t="shared" si="3"/>
        <v>0.9999951269397762</v>
      </c>
    </row>
    <row r="241" spans="1:7" s="111" customFormat="1" ht="12.75">
      <c r="A241" s="1" t="s">
        <v>179</v>
      </c>
      <c r="B241" s="51" t="s">
        <v>99</v>
      </c>
      <c r="C241" s="51" t="s">
        <v>96</v>
      </c>
      <c r="D241" s="51" t="s">
        <v>12</v>
      </c>
      <c r="E241" s="101">
        <f>SUM(E240)</f>
        <v>6390.235</v>
      </c>
      <c r="F241" s="101">
        <f>SUM(F240)</f>
        <v>6390.2038600000005</v>
      </c>
      <c r="G241" s="70">
        <f t="shared" si="3"/>
        <v>0.9999951269397762</v>
      </c>
    </row>
    <row r="242" spans="1:7" s="78" customFormat="1" ht="11.25">
      <c r="A242" s="13" t="s">
        <v>134</v>
      </c>
      <c r="B242" s="14" t="s">
        <v>99</v>
      </c>
      <c r="C242" s="14" t="s">
        <v>96</v>
      </c>
      <c r="D242" s="14" t="s">
        <v>12</v>
      </c>
      <c r="E242" s="85">
        <v>4591.5</v>
      </c>
      <c r="F242" s="85">
        <v>4591.47</v>
      </c>
      <c r="G242" s="77">
        <f t="shared" si="3"/>
        <v>0.9999934661875205</v>
      </c>
    </row>
    <row r="243" spans="1:7" s="78" customFormat="1" ht="11.25">
      <c r="A243" s="13" t="s">
        <v>113</v>
      </c>
      <c r="B243" s="14" t="s">
        <v>99</v>
      </c>
      <c r="C243" s="14" t="s">
        <v>96</v>
      </c>
      <c r="D243" s="14" t="s">
        <v>12</v>
      </c>
      <c r="E243" s="85">
        <v>1798.735</v>
      </c>
      <c r="F243" s="85">
        <v>1798.73386</v>
      </c>
      <c r="G243" s="77">
        <f>IF(OR(E243=0,F243=0),"",(F243/E243))</f>
        <v>0.9999993662212612</v>
      </c>
    </row>
    <row r="244" spans="1:7" s="34" customFormat="1" ht="11.25">
      <c r="A244" s="30"/>
      <c r="B244" s="19"/>
      <c r="C244" s="19"/>
      <c r="D244" s="19"/>
      <c r="E244" s="53"/>
      <c r="F244" s="85"/>
      <c r="G244" s="70">
        <f t="shared" si="3"/>
      </c>
    </row>
    <row r="245" spans="1:7" s="36" customFormat="1" ht="25.5">
      <c r="A245" s="22" t="s">
        <v>259</v>
      </c>
      <c r="B245" s="23" t="s">
        <v>28</v>
      </c>
      <c r="C245" s="23" t="s">
        <v>18</v>
      </c>
      <c r="D245" s="23" t="s">
        <v>7</v>
      </c>
      <c r="E245" s="56">
        <f>E247+E255</f>
        <v>4012.79893</v>
      </c>
      <c r="F245" s="56">
        <f>F247+F255</f>
        <v>3850.79771</v>
      </c>
      <c r="G245" s="73">
        <f t="shared" si="3"/>
        <v>0.9596288718109283</v>
      </c>
    </row>
    <row r="246" spans="1:7" s="36" customFormat="1" ht="12.75">
      <c r="A246" s="22"/>
      <c r="B246" s="35"/>
      <c r="C246" s="35"/>
      <c r="D246" s="35"/>
      <c r="E246" s="56"/>
      <c r="F246" s="107"/>
      <c r="G246" s="73">
        <f t="shared" si="3"/>
      </c>
    </row>
    <row r="247" spans="1:7" s="20" customFormat="1" ht="12">
      <c r="A247" s="32" t="s">
        <v>260</v>
      </c>
      <c r="B247" s="12" t="s">
        <v>14</v>
      </c>
      <c r="C247" s="12" t="s">
        <v>18</v>
      </c>
      <c r="D247" s="12" t="s">
        <v>7</v>
      </c>
      <c r="E247" s="54">
        <f>E249</f>
        <v>2037.33</v>
      </c>
      <c r="F247" s="54">
        <f>F249</f>
        <v>1877.33</v>
      </c>
      <c r="G247" s="73">
        <f t="shared" si="3"/>
        <v>0.9214658400946336</v>
      </c>
    </row>
    <row r="248" spans="1:7" s="26" customFormat="1" ht="12">
      <c r="A248" s="32"/>
      <c r="B248" s="12"/>
      <c r="C248" s="12"/>
      <c r="D248" s="12"/>
      <c r="E248" s="54"/>
      <c r="F248" s="95"/>
      <c r="G248" s="70">
        <f t="shared" si="3"/>
      </c>
    </row>
    <row r="249" spans="1:7" s="20" customFormat="1" ht="24">
      <c r="A249" s="28" t="s">
        <v>261</v>
      </c>
      <c r="B249" s="9" t="s">
        <v>14</v>
      </c>
      <c r="C249" s="9" t="s">
        <v>29</v>
      </c>
      <c r="D249" s="9" t="s">
        <v>7</v>
      </c>
      <c r="E249" s="52">
        <f>E252+E253</f>
        <v>2037.33</v>
      </c>
      <c r="F249" s="52">
        <f>F252+F253</f>
        <v>1877.33</v>
      </c>
      <c r="G249" s="70">
        <f t="shared" si="3"/>
        <v>0.9214658400946336</v>
      </c>
    </row>
    <row r="250" spans="1:7" s="20" customFormat="1" ht="22.5">
      <c r="A250" s="13" t="s">
        <v>264</v>
      </c>
      <c r="B250" s="9" t="s">
        <v>14</v>
      </c>
      <c r="C250" s="9" t="s">
        <v>30</v>
      </c>
      <c r="D250" s="9" t="s">
        <v>7</v>
      </c>
      <c r="E250" s="52">
        <f>SUM(E249)</f>
        <v>2037.33</v>
      </c>
      <c r="F250" s="52">
        <f>SUM(F249)</f>
        <v>1877.33</v>
      </c>
      <c r="G250" s="70">
        <f t="shared" si="3"/>
        <v>0.9214658400946336</v>
      </c>
    </row>
    <row r="251" spans="1:7" s="20" customFormat="1" ht="13.5" customHeight="1">
      <c r="A251" s="13" t="s">
        <v>265</v>
      </c>
      <c r="B251" s="9" t="s">
        <v>14</v>
      </c>
      <c r="C251" s="9" t="s">
        <v>30</v>
      </c>
      <c r="D251" s="9" t="s">
        <v>8</v>
      </c>
      <c r="E251" s="52">
        <f>SUM(E250)</f>
        <v>2037.33</v>
      </c>
      <c r="F251" s="52">
        <f>SUM(F250)</f>
        <v>1877.33</v>
      </c>
      <c r="G251" s="70">
        <f t="shared" si="3"/>
        <v>0.9214658400946336</v>
      </c>
    </row>
    <row r="252" spans="1:7" s="90" customFormat="1" ht="12" customHeight="1">
      <c r="A252" s="13" t="s">
        <v>80</v>
      </c>
      <c r="B252" s="14" t="s">
        <v>14</v>
      </c>
      <c r="C252" s="14" t="s">
        <v>30</v>
      </c>
      <c r="D252" s="14" t="s">
        <v>8</v>
      </c>
      <c r="E252" s="85">
        <v>268</v>
      </c>
      <c r="F252" s="85">
        <v>108</v>
      </c>
      <c r="G252" s="77">
        <f t="shared" si="3"/>
        <v>0.40298507462686567</v>
      </c>
    </row>
    <row r="253" spans="1:7" s="90" customFormat="1" ht="12" customHeight="1">
      <c r="A253" s="13" t="s">
        <v>266</v>
      </c>
      <c r="B253" s="14" t="s">
        <v>14</v>
      </c>
      <c r="C253" s="14" t="s">
        <v>30</v>
      </c>
      <c r="D253" s="14" t="s">
        <v>8</v>
      </c>
      <c r="E253" s="85">
        <v>1769.33</v>
      </c>
      <c r="F253" s="85">
        <v>1769.33</v>
      </c>
      <c r="G253" s="77">
        <f t="shared" si="3"/>
        <v>1</v>
      </c>
    </row>
    <row r="254" spans="1:7" s="34" customFormat="1" ht="12.75" customHeight="1">
      <c r="A254" s="30"/>
      <c r="B254" s="19"/>
      <c r="C254" s="19"/>
      <c r="D254" s="19"/>
      <c r="E254" s="53"/>
      <c r="F254" s="85"/>
      <c r="G254" s="70">
        <f t="shared" si="3"/>
      </c>
    </row>
    <row r="255" spans="1:7" s="34" customFormat="1" ht="24">
      <c r="A255" s="32" t="s">
        <v>262</v>
      </c>
      <c r="B255" s="12" t="s">
        <v>122</v>
      </c>
      <c r="C255" s="12" t="s">
        <v>37</v>
      </c>
      <c r="D255" s="12" t="s">
        <v>7</v>
      </c>
      <c r="E255" s="54">
        <f>SUM(E257,E264)</f>
        <v>1975.46893</v>
      </c>
      <c r="F255" s="54">
        <f>SUM(F257,F264)</f>
        <v>1973.46771</v>
      </c>
      <c r="G255" s="73">
        <f t="shared" si="3"/>
        <v>0.9989869645785823</v>
      </c>
    </row>
    <row r="256" spans="1:7" s="34" customFormat="1" ht="12.75" customHeight="1">
      <c r="A256" s="30"/>
      <c r="B256" s="19"/>
      <c r="C256" s="19"/>
      <c r="D256" s="19"/>
      <c r="E256" s="53"/>
      <c r="F256" s="85"/>
      <c r="G256" s="70">
        <f t="shared" si="3"/>
      </c>
    </row>
    <row r="257" spans="1:7" s="34" customFormat="1" ht="24">
      <c r="A257" s="28" t="s">
        <v>263</v>
      </c>
      <c r="B257" s="9" t="s">
        <v>122</v>
      </c>
      <c r="C257" s="9" t="s">
        <v>258</v>
      </c>
      <c r="D257" s="9" t="s">
        <v>7</v>
      </c>
      <c r="E257" s="52">
        <f>SUM(E260+E261+E262)</f>
        <v>1945.46893</v>
      </c>
      <c r="F257" s="52">
        <f>SUM(F260+F261+F262)</f>
        <v>1943.46771</v>
      </c>
      <c r="G257" s="70">
        <f aca="true" t="shared" si="4" ref="G257:G292">IF(OR(E257=0,F257=0),"",(F257/E257))</f>
        <v>0.9989713431198307</v>
      </c>
    </row>
    <row r="258" spans="1:7" s="34" customFormat="1" ht="24">
      <c r="A258" s="38" t="s">
        <v>177</v>
      </c>
      <c r="B258" s="9" t="s">
        <v>122</v>
      </c>
      <c r="C258" s="9" t="s">
        <v>96</v>
      </c>
      <c r="D258" s="9" t="s">
        <v>7</v>
      </c>
      <c r="E258" s="52">
        <f>SUM(E257)</f>
        <v>1945.46893</v>
      </c>
      <c r="F258" s="52">
        <f>SUM(F257)</f>
        <v>1943.46771</v>
      </c>
      <c r="G258" s="70">
        <f t="shared" si="4"/>
        <v>0.9989713431198307</v>
      </c>
    </row>
    <row r="259" spans="1:7" s="34" customFormat="1" ht="12">
      <c r="A259" s="1" t="s">
        <v>179</v>
      </c>
      <c r="B259" s="9" t="s">
        <v>122</v>
      </c>
      <c r="C259" s="9" t="s">
        <v>96</v>
      </c>
      <c r="D259" s="9" t="s">
        <v>12</v>
      </c>
      <c r="E259" s="52">
        <f>SUM(E258)</f>
        <v>1945.46893</v>
      </c>
      <c r="F259" s="52">
        <f>SUM(F258)</f>
        <v>1943.46771</v>
      </c>
      <c r="G259" s="70">
        <f t="shared" si="4"/>
        <v>0.9989713431198307</v>
      </c>
    </row>
    <row r="260" spans="1:7" s="78" customFormat="1" ht="11.25">
      <c r="A260" s="13" t="s">
        <v>123</v>
      </c>
      <c r="B260" s="14" t="s">
        <v>122</v>
      </c>
      <c r="C260" s="14" t="s">
        <v>96</v>
      </c>
      <c r="D260" s="14" t="s">
        <v>12</v>
      </c>
      <c r="E260" s="85">
        <v>541.8</v>
      </c>
      <c r="F260" s="85">
        <v>539.79892</v>
      </c>
      <c r="G260" s="77">
        <f t="shared" si="4"/>
        <v>0.996306607604282</v>
      </c>
    </row>
    <row r="261" spans="1:7" s="78" customFormat="1" ht="11.25">
      <c r="A261" s="13" t="s">
        <v>125</v>
      </c>
      <c r="B261" s="14" t="s">
        <v>122</v>
      </c>
      <c r="C261" s="14" t="s">
        <v>96</v>
      </c>
      <c r="D261" s="14" t="s">
        <v>12</v>
      </c>
      <c r="E261" s="85">
        <v>642.142</v>
      </c>
      <c r="F261" s="85">
        <v>642.142</v>
      </c>
      <c r="G261" s="77">
        <f>IF(OR(E261=0,F261=0),"",(F261/E261))</f>
        <v>1</v>
      </c>
    </row>
    <row r="262" spans="1:7" s="78" customFormat="1" ht="22.5">
      <c r="A262" s="13" t="s">
        <v>124</v>
      </c>
      <c r="B262" s="14" t="s">
        <v>122</v>
      </c>
      <c r="C262" s="14" t="s">
        <v>96</v>
      </c>
      <c r="D262" s="14" t="s">
        <v>12</v>
      </c>
      <c r="E262" s="85">
        <v>761.52693</v>
      </c>
      <c r="F262" s="85">
        <v>761.52679</v>
      </c>
      <c r="G262" s="77">
        <f>IF(OR(E262=0,F262=0),"",(F262/E262))</f>
        <v>0.9999998161588324</v>
      </c>
    </row>
    <row r="263" spans="1:7" s="26" customFormat="1" ht="12">
      <c r="A263" s="32"/>
      <c r="B263" s="12"/>
      <c r="C263" s="12"/>
      <c r="D263" s="12"/>
      <c r="E263" s="54"/>
      <c r="F263" s="95"/>
      <c r="G263" s="70">
        <f t="shared" si="4"/>
      </c>
    </row>
    <row r="264" spans="1:7" s="26" customFormat="1" ht="12">
      <c r="A264" s="28" t="s">
        <v>212</v>
      </c>
      <c r="B264" s="9" t="s">
        <v>122</v>
      </c>
      <c r="C264" s="9" t="s">
        <v>73</v>
      </c>
      <c r="D264" s="9" t="s">
        <v>7</v>
      </c>
      <c r="E264" s="52">
        <f>SUM(E265)</f>
        <v>30</v>
      </c>
      <c r="F264" s="52">
        <f>SUM(F265)</f>
        <v>30</v>
      </c>
      <c r="G264" s="70">
        <f t="shared" si="4"/>
        <v>1</v>
      </c>
    </row>
    <row r="265" spans="1:7" s="90" customFormat="1" ht="22.5">
      <c r="A265" s="13" t="s">
        <v>268</v>
      </c>
      <c r="B265" s="14" t="s">
        <v>122</v>
      </c>
      <c r="C265" s="14" t="s">
        <v>138</v>
      </c>
      <c r="D265" s="14" t="s">
        <v>7</v>
      </c>
      <c r="E265" s="85">
        <v>30</v>
      </c>
      <c r="F265" s="85">
        <v>30</v>
      </c>
      <c r="G265" s="77">
        <f t="shared" si="4"/>
        <v>1</v>
      </c>
    </row>
    <row r="266" spans="1:7" s="90" customFormat="1" ht="24" customHeight="1">
      <c r="A266" s="13" t="s">
        <v>267</v>
      </c>
      <c r="B266" s="14" t="s">
        <v>122</v>
      </c>
      <c r="C266" s="14" t="s">
        <v>138</v>
      </c>
      <c r="D266" s="14" t="s">
        <v>8</v>
      </c>
      <c r="E266" s="85">
        <f>SUM(E265)</f>
        <v>30</v>
      </c>
      <c r="F266" s="85">
        <f>SUM(F265)</f>
        <v>30</v>
      </c>
      <c r="G266" s="77">
        <f t="shared" si="4"/>
        <v>1</v>
      </c>
    </row>
    <row r="267" spans="1:7" s="26" customFormat="1" ht="12">
      <c r="A267" s="32"/>
      <c r="B267" s="12"/>
      <c r="C267" s="12"/>
      <c r="D267" s="12"/>
      <c r="E267" s="54"/>
      <c r="F267" s="95"/>
      <c r="G267" s="70">
        <f t="shared" si="4"/>
      </c>
    </row>
    <row r="268" spans="1:7" s="18" customFormat="1" ht="12.75">
      <c r="A268" s="22" t="s">
        <v>269</v>
      </c>
      <c r="B268" s="23" t="s">
        <v>31</v>
      </c>
      <c r="C268" s="23" t="s">
        <v>18</v>
      </c>
      <c r="D268" s="23" t="s">
        <v>7</v>
      </c>
      <c r="E268" s="55">
        <f>E270</f>
        <v>7012.025</v>
      </c>
      <c r="F268" s="55">
        <f>F270</f>
        <v>6597.60977</v>
      </c>
      <c r="G268" s="73">
        <f t="shared" si="4"/>
        <v>0.9408993507581619</v>
      </c>
    </row>
    <row r="269" spans="1:7" s="26" customFormat="1" ht="12">
      <c r="A269" s="32"/>
      <c r="B269" s="12"/>
      <c r="C269" s="12"/>
      <c r="D269" s="12"/>
      <c r="E269" s="54"/>
      <c r="F269" s="95"/>
      <c r="G269" s="73">
        <f t="shared" si="4"/>
      </c>
    </row>
    <row r="270" spans="1:7" s="26" customFormat="1" ht="12">
      <c r="A270" s="32" t="s">
        <v>270</v>
      </c>
      <c r="B270" s="12" t="s">
        <v>5</v>
      </c>
      <c r="C270" s="12" t="s">
        <v>18</v>
      </c>
      <c r="D270" s="12" t="s">
        <v>7</v>
      </c>
      <c r="E270" s="54">
        <f>SUM(E273,E277)</f>
        <v>7012.025</v>
      </c>
      <c r="F270" s="54">
        <f>SUM(F273,F277)</f>
        <v>6597.60977</v>
      </c>
      <c r="G270" s="73">
        <f t="shared" si="4"/>
        <v>0.9408993507581619</v>
      </c>
    </row>
    <row r="271" spans="1:7" s="26" customFormat="1" ht="12">
      <c r="A271" s="32"/>
      <c r="B271" s="12"/>
      <c r="C271" s="12"/>
      <c r="D271" s="12"/>
      <c r="E271" s="54"/>
      <c r="F271" s="95"/>
      <c r="G271" s="73">
        <f t="shared" si="4"/>
      </c>
    </row>
    <row r="272" spans="1:8" s="26" customFormat="1" ht="12">
      <c r="A272" s="28" t="s">
        <v>287</v>
      </c>
      <c r="B272" s="9" t="s">
        <v>5</v>
      </c>
      <c r="C272" s="9" t="s">
        <v>286</v>
      </c>
      <c r="D272" s="9" t="s">
        <v>7</v>
      </c>
      <c r="E272" s="52">
        <v>4483</v>
      </c>
      <c r="F272" s="103">
        <v>4482.9</v>
      </c>
      <c r="G272" s="84">
        <f t="shared" si="4"/>
        <v>0.9999776935088109</v>
      </c>
      <c r="H272" s="20"/>
    </row>
    <row r="273" spans="1:7" ht="37.5" customHeight="1">
      <c r="A273" s="38" t="s">
        <v>271</v>
      </c>
      <c r="B273" s="2" t="s">
        <v>5</v>
      </c>
      <c r="C273" s="9" t="s">
        <v>70</v>
      </c>
      <c r="D273" s="9" t="s">
        <v>7</v>
      </c>
      <c r="E273" s="52">
        <v>4483</v>
      </c>
      <c r="F273" s="80">
        <v>4482.916</v>
      </c>
      <c r="G273" s="70">
        <f t="shared" si="4"/>
        <v>0.9999812625474014</v>
      </c>
    </row>
    <row r="274" spans="1:7" s="78" customFormat="1" ht="14.25" customHeight="1">
      <c r="A274" s="13" t="s">
        <v>173</v>
      </c>
      <c r="B274" s="14" t="s">
        <v>5</v>
      </c>
      <c r="C274" s="14" t="s">
        <v>70</v>
      </c>
      <c r="D274" s="14" t="s">
        <v>71</v>
      </c>
      <c r="E274" s="85">
        <v>4483</v>
      </c>
      <c r="F274" s="85">
        <v>4482.916</v>
      </c>
      <c r="G274" s="77">
        <f t="shared" si="4"/>
        <v>0.9999812625474014</v>
      </c>
    </row>
    <row r="275" spans="1:7" ht="12.75">
      <c r="A275" s="21"/>
      <c r="B275" s="2"/>
      <c r="C275" s="9"/>
      <c r="D275" s="9"/>
      <c r="E275" s="63"/>
      <c r="F275" s="80"/>
      <c r="G275" s="77">
        <f t="shared" si="4"/>
      </c>
    </row>
    <row r="276" spans="1:7" s="16" customFormat="1" ht="24">
      <c r="A276" s="38" t="s">
        <v>275</v>
      </c>
      <c r="B276" s="51" t="s">
        <v>5</v>
      </c>
      <c r="C276" s="51" t="s">
        <v>274</v>
      </c>
      <c r="D276" s="51" t="s">
        <v>7</v>
      </c>
      <c r="E276" s="99">
        <f>SUM(E277)</f>
        <v>2529.025</v>
      </c>
      <c r="F276" s="99">
        <f>SUM(F277)</f>
        <v>2114.69377</v>
      </c>
      <c r="G276" s="115">
        <f t="shared" si="4"/>
        <v>0.8361695791856545</v>
      </c>
    </row>
    <row r="277" spans="1:7" ht="15" customHeight="1">
      <c r="A277" s="38" t="s">
        <v>272</v>
      </c>
      <c r="B277" s="51" t="s">
        <v>5</v>
      </c>
      <c r="C277" s="51" t="s">
        <v>32</v>
      </c>
      <c r="D277" s="51" t="s">
        <v>7</v>
      </c>
      <c r="E277" s="99">
        <f>E278+E279+E280</f>
        <v>2529.025</v>
      </c>
      <c r="F277" s="99">
        <f>F278+F279+F280</f>
        <v>2114.69377</v>
      </c>
      <c r="G277" s="70">
        <f t="shared" si="4"/>
        <v>0.8361695791856545</v>
      </c>
    </row>
    <row r="278" spans="1:7" s="78" customFormat="1" ht="22.5">
      <c r="A278" s="13" t="s">
        <v>133</v>
      </c>
      <c r="B278" s="14" t="s">
        <v>5</v>
      </c>
      <c r="C278" s="14" t="s">
        <v>32</v>
      </c>
      <c r="D278" s="14" t="s">
        <v>8</v>
      </c>
      <c r="E278" s="85">
        <v>2094.675</v>
      </c>
      <c r="F278" s="85">
        <v>1680.34377</v>
      </c>
      <c r="G278" s="77">
        <f t="shared" si="4"/>
        <v>0.8021978445343548</v>
      </c>
    </row>
    <row r="279" spans="1:7" s="78" customFormat="1" ht="22.5">
      <c r="A279" s="13" t="s">
        <v>148</v>
      </c>
      <c r="B279" s="14" t="s">
        <v>5</v>
      </c>
      <c r="C279" s="14" t="s">
        <v>32</v>
      </c>
      <c r="D279" s="14" t="s">
        <v>8</v>
      </c>
      <c r="E279" s="85">
        <v>135</v>
      </c>
      <c r="F279" s="85">
        <v>135</v>
      </c>
      <c r="G279" s="77">
        <f t="shared" si="4"/>
        <v>1</v>
      </c>
    </row>
    <row r="280" spans="1:7" s="78" customFormat="1" ht="22.5">
      <c r="A280" s="13" t="s">
        <v>149</v>
      </c>
      <c r="B280" s="14" t="s">
        <v>5</v>
      </c>
      <c r="C280" s="14" t="s">
        <v>32</v>
      </c>
      <c r="D280" s="14" t="s">
        <v>12</v>
      </c>
      <c r="E280" s="85">
        <v>299.35</v>
      </c>
      <c r="F280" s="85">
        <v>299.35</v>
      </c>
      <c r="G280" s="77">
        <f t="shared" si="4"/>
        <v>1</v>
      </c>
    </row>
    <row r="281" spans="1:7" s="31" customFormat="1" ht="12.75">
      <c r="A281" s="30"/>
      <c r="B281" s="19"/>
      <c r="C281" s="37"/>
      <c r="D281" s="37"/>
      <c r="E281" s="108"/>
      <c r="F281" s="85"/>
      <c r="G281" s="70">
        <f t="shared" si="4"/>
      </c>
    </row>
    <row r="282" spans="1:7" s="18" customFormat="1" ht="15" customHeight="1">
      <c r="A282" s="22" t="s">
        <v>273</v>
      </c>
      <c r="B282" s="23" t="s">
        <v>33</v>
      </c>
      <c r="C282" s="23" t="s">
        <v>18</v>
      </c>
      <c r="D282" s="23" t="s">
        <v>7</v>
      </c>
      <c r="E282" s="55">
        <f>E284</f>
        <v>6988.4</v>
      </c>
      <c r="F282" s="55">
        <f>F284</f>
        <v>6988.4</v>
      </c>
      <c r="G282" s="73">
        <f t="shared" si="4"/>
        <v>1</v>
      </c>
    </row>
    <row r="283" spans="1:7" s="31" customFormat="1" ht="12.75">
      <c r="A283" s="30"/>
      <c r="B283" s="19"/>
      <c r="C283" s="37"/>
      <c r="D283" s="37"/>
      <c r="E283" s="108"/>
      <c r="F283" s="85"/>
      <c r="G283" s="73">
        <f t="shared" si="4"/>
      </c>
    </row>
    <row r="284" spans="1:7" s="26" customFormat="1" ht="13.5" customHeight="1">
      <c r="A284" s="32" t="s">
        <v>184</v>
      </c>
      <c r="B284" s="12" t="s">
        <v>10</v>
      </c>
      <c r="C284" s="12" t="s">
        <v>18</v>
      </c>
      <c r="D284" s="12" t="s">
        <v>7</v>
      </c>
      <c r="E284" s="54">
        <f>E286</f>
        <v>6988.4</v>
      </c>
      <c r="F284" s="54">
        <f>F286</f>
        <v>6988.4</v>
      </c>
      <c r="G284" s="73">
        <f t="shared" si="4"/>
        <v>1</v>
      </c>
    </row>
    <row r="285" spans="1:7" s="16" customFormat="1" ht="12">
      <c r="A285" s="38" t="s">
        <v>277</v>
      </c>
      <c r="B285" s="51" t="s">
        <v>10</v>
      </c>
      <c r="C285" s="51" t="s">
        <v>278</v>
      </c>
      <c r="D285" s="51" t="s">
        <v>7</v>
      </c>
      <c r="E285" s="99">
        <f>SUM(E284)</f>
        <v>6988.4</v>
      </c>
      <c r="F285" s="99">
        <f>SUM(F284)</f>
        <v>6988.4</v>
      </c>
      <c r="G285" s="70">
        <f t="shared" si="4"/>
        <v>1</v>
      </c>
    </row>
    <row r="286" spans="1:7" s="29" customFormat="1" ht="72">
      <c r="A286" s="28" t="s">
        <v>276</v>
      </c>
      <c r="B286" s="9" t="s">
        <v>10</v>
      </c>
      <c r="C286" s="9" t="s">
        <v>34</v>
      </c>
      <c r="D286" s="9" t="s">
        <v>7</v>
      </c>
      <c r="E286" s="52">
        <f>SUM(E289:E290)</f>
        <v>6988.4</v>
      </c>
      <c r="F286" s="52">
        <f>SUM(F289:F290)</f>
        <v>6988.4</v>
      </c>
      <c r="G286" s="70">
        <f t="shared" si="4"/>
        <v>1</v>
      </c>
    </row>
    <row r="287" spans="1:7" s="91" customFormat="1" ht="12.75">
      <c r="A287" s="114" t="s">
        <v>184</v>
      </c>
      <c r="B287" s="92" t="s">
        <v>10</v>
      </c>
      <c r="C287" s="92" t="s">
        <v>34</v>
      </c>
      <c r="D287" s="92" t="s">
        <v>13</v>
      </c>
      <c r="E287" s="112">
        <f>SUM(E286)</f>
        <v>6988.4</v>
      </c>
      <c r="F287" s="112">
        <f>SUM(F286)</f>
        <v>6988.4</v>
      </c>
      <c r="G287" s="77">
        <f t="shared" si="4"/>
        <v>1</v>
      </c>
    </row>
    <row r="288" spans="1:7" s="91" customFormat="1" ht="12.75">
      <c r="A288" s="13" t="s">
        <v>15</v>
      </c>
      <c r="B288" s="14"/>
      <c r="C288" s="92"/>
      <c r="D288" s="92"/>
      <c r="E288" s="109"/>
      <c r="F288" s="85"/>
      <c r="G288" s="77">
        <f t="shared" si="4"/>
      </c>
    </row>
    <row r="289" spans="1:7" s="78" customFormat="1" ht="22.5">
      <c r="A289" s="13" t="s">
        <v>35</v>
      </c>
      <c r="B289" s="14" t="s">
        <v>10</v>
      </c>
      <c r="C289" s="14" t="s">
        <v>34</v>
      </c>
      <c r="D289" s="14" t="s">
        <v>13</v>
      </c>
      <c r="E289" s="85">
        <v>3551.5</v>
      </c>
      <c r="F289" s="85">
        <v>3551.5</v>
      </c>
      <c r="G289" s="77">
        <f t="shared" si="4"/>
        <v>1</v>
      </c>
    </row>
    <row r="290" spans="1:7" s="78" customFormat="1" ht="11.25">
      <c r="A290" s="13" t="s">
        <v>16</v>
      </c>
      <c r="B290" s="14" t="s">
        <v>10</v>
      </c>
      <c r="C290" s="14" t="s">
        <v>34</v>
      </c>
      <c r="D290" s="14" t="s">
        <v>13</v>
      </c>
      <c r="E290" s="85">
        <v>3436.9</v>
      </c>
      <c r="F290" s="85">
        <v>3436.9</v>
      </c>
      <c r="G290" s="77">
        <f t="shared" si="4"/>
        <v>1</v>
      </c>
    </row>
    <row r="291" spans="1:7" s="34" customFormat="1" ht="11.25">
      <c r="A291" s="30"/>
      <c r="B291" s="19"/>
      <c r="C291" s="19"/>
      <c r="D291" s="19"/>
      <c r="E291" s="53"/>
      <c r="F291" s="85"/>
      <c r="G291" s="70">
        <f t="shared" si="4"/>
      </c>
    </row>
    <row r="292" spans="1:7" ht="15">
      <c r="A292" s="48" t="s">
        <v>0</v>
      </c>
      <c r="B292" s="9"/>
      <c r="C292" s="9"/>
      <c r="D292" s="9"/>
      <c r="E292" s="110">
        <f>SUM(E11,E60,E72,E88,E161,E179,E245,E268,E282)</f>
        <v>302961.81491</v>
      </c>
      <c r="F292" s="110">
        <f>SUM(F11,F60,F72,F88,F161,F179,F245,F268,F282)</f>
        <v>271279.10689000005</v>
      </c>
      <c r="G292" s="73">
        <f t="shared" si="4"/>
        <v>0.8954234280996374</v>
      </c>
    </row>
    <row r="293" spans="1:7" s="20" customFormat="1" ht="14.25" customHeight="1">
      <c r="A293" s="122"/>
      <c r="B293"/>
      <c r="C293"/>
      <c r="D293"/>
      <c r="E293"/>
      <c r="F293" s="17"/>
      <c r="G293" s="17"/>
    </row>
    <row r="294" spans="1:7" s="20" customFormat="1" ht="15.75" customHeight="1">
      <c r="A294" s="122"/>
      <c r="B294"/>
      <c r="C294"/>
      <c r="D294"/>
      <c r="E294"/>
      <c r="F294" s="17"/>
      <c r="G294" s="17"/>
    </row>
    <row r="295" ht="15" customHeight="1">
      <c r="E295"/>
    </row>
    <row r="296" ht="15" customHeight="1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spans="1:7" s="18" customFormat="1" ht="12.75">
      <c r="A317" s="122"/>
      <c r="B317"/>
      <c r="C317"/>
      <c r="D317"/>
      <c r="E317"/>
      <c r="F317" s="69"/>
      <c r="G317" s="69"/>
    </row>
    <row r="318" spans="1:7" s="18" customFormat="1" ht="12.75">
      <c r="A318" s="122"/>
      <c r="B318"/>
      <c r="C318"/>
      <c r="D318"/>
      <c r="E318"/>
      <c r="F318" s="69"/>
      <c r="G318" s="69"/>
    </row>
    <row r="319" ht="12.75">
      <c r="E319"/>
    </row>
    <row r="320" spans="1:7" s="20" customFormat="1" ht="15" customHeight="1">
      <c r="A320" s="122"/>
      <c r="B320"/>
      <c r="C320"/>
      <c r="D320"/>
      <c r="E320"/>
      <c r="F320" s="17"/>
      <c r="G320" s="17"/>
    </row>
    <row r="321" ht="15" customHeight="1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spans="1:5" s="17" customFormat="1" ht="12.75">
      <c r="A329" s="122"/>
      <c r="B329"/>
      <c r="C329"/>
      <c r="D329"/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spans="1:7" s="16" customFormat="1" ht="15" customHeight="1">
      <c r="A336" s="122"/>
      <c r="B336"/>
      <c r="C336"/>
      <c r="D336"/>
      <c r="E336"/>
      <c r="F336" s="17"/>
      <c r="G336" s="17"/>
    </row>
    <row r="337" ht="15" customHeight="1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  <row r="380" ht="12.75">
      <c r="E380"/>
    </row>
    <row r="381" ht="12.75">
      <c r="E381"/>
    </row>
    <row r="382" ht="12.75">
      <c r="E382"/>
    </row>
    <row r="383" ht="12.75">
      <c r="E383"/>
    </row>
    <row r="384" ht="12.75">
      <c r="E384"/>
    </row>
    <row r="385" ht="12.75">
      <c r="E385"/>
    </row>
    <row r="386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 customHeight="1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spans="1:7" s="15" customFormat="1" ht="14.25">
      <c r="A427" s="122"/>
      <c r="B427"/>
      <c r="C427"/>
      <c r="D427"/>
      <c r="E427"/>
      <c r="F427" s="17"/>
      <c r="G427" s="1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</sheetData>
  <sheetProtection/>
  <mergeCells count="5">
    <mergeCell ref="A6:G6"/>
    <mergeCell ref="B1:E1"/>
    <mergeCell ref="B2:E2"/>
    <mergeCell ref="B3:E3"/>
    <mergeCell ref="B4:E4"/>
  </mergeCells>
  <printOptions/>
  <pageMargins left="0.5905511811023623" right="0" top="0.7874015748031497" bottom="0.7874015748031497" header="0.5118110236220472" footer="0.5118110236220472"/>
  <pageSetup fitToHeight="7" horizontalDpi="300" verticalDpi="3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2010-10-11T06:55:53Z</cp:lastPrinted>
  <dcterms:created xsi:type="dcterms:W3CDTF">2005-09-22T11:52:46Z</dcterms:created>
  <dcterms:modified xsi:type="dcterms:W3CDTF">2010-11-22T14:23:45Z</dcterms:modified>
  <cp:category/>
  <cp:version/>
  <cp:contentType/>
  <cp:contentStatus/>
</cp:coreProperties>
</file>