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<sst xmlns="http://schemas.openxmlformats.org/spreadsheetml/2006/main" count="700" uniqueCount="195">
  <si>
    <t>ОБЩЕГОСУДАРСТВЕННЫЕ ВОПРОСЫ</t>
  </si>
  <si>
    <t>Глава муниципального образования</t>
  </si>
  <si>
    <t xml:space="preserve">Выполнение функций органами местного самоуправления  </t>
  </si>
  <si>
    <t>Центральный аппарат</t>
  </si>
  <si>
    <t>Резервные фонды</t>
  </si>
  <si>
    <t xml:space="preserve">Резервные фонды местных администраций </t>
  </si>
  <si>
    <t>Прочие расходы</t>
  </si>
  <si>
    <t>Другие общегосударственные вопросы</t>
  </si>
  <si>
    <t>Выполнение функций бюджетными учреждениями</t>
  </si>
  <si>
    <t>Подготовка населения и организаций к действиям в чрезвычайной ситуации в мирное и военное время</t>
  </si>
  <si>
    <t xml:space="preserve">НАЦИОНАЛЬНАЯ ЭКОНОМИКА </t>
  </si>
  <si>
    <t>Другие вопросы в области национальной экономики</t>
  </si>
  <si>
    <t xml:space="preserve">Выполнение функций органами  местного самоуправления  </t>
  </si>
  <si>
    <t xml:space="preserve">Субсидии юридическим лицам  </t>
  </si>
  <si>
    <t>ЖИЛИЩНО-КОММУНАЛЬНОЕ ХОЗЯЙСТВО</t>
  </si>
  <si>
    <t>Жилищное хозяйство</t>
  </si>
  <si>
    <t>Бюджетные инвестиции</t>
  </si>
  <si>
    <t>Коммунальное хозяйство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</si>
  <si>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</si>
  <si>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</si>
  <si>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</si>
  <si>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Выполнение функций органами  местного самоуправления </t>
  </si>
  <si>
    <t>Озеленение</t>
  </si>
  <si>
    <t>Выполнение функций органами  местного самоуправления</t>
  </si>
  <si>
    <t>Муниципальная инвестиционная программа развития сетей уличного освещения г.Александров на 2009-2011 г.г. "Светлый город"</t>
  </si>
  <si>
    <t>ОБРАЗОВАНИЕ</t>
  </si>
  <si>
    <t xml:space="preserve">Общее образование </t>
  </si>
  <si>
    <t>Молодёжная политика и оздоровление детей</t>
  </si>
  <si>
    <t>Культура</t>
  </si>
  <si>
    <t>Музеи и постоянные выставки</t>
  </si>
  <si>
    <t>Библиотеки</t>
  </si>
  <si>
    <t>Телевидение и радиовещание</t>
  </si>
  <si>
    <t>Периодическая печать и издательства</t>
  </si>
  <si>
    <t xml:space="preserve">Мероприятия в области физической культуры и спорта </t>
  </si>
  <si>
    <t>Выполнение функций органами местного самоуправления</t>
  </si>
  <si>
    <t xml:space="preserve">Программа развития туризма в муниципальном образовании город Александров  на период  2010-2012 г.г. </t>
  </si>
  <si>
    <t>СОЦИАЛЬНАЯ ПОЛИТИКА</t>
  </si>
  <si>
    <t>Пенсионное обеспечение</t>
  </si>
  <si>
    <t xml:space="preserve">Доплата к пенсиям муниципальных служащих </t>
  </si>
  <si>
    <t>Социальные выплаты</t>
  </si>
  <si>
    <t>Социальное обеспечение населения</t>
  </si>
  <si>
    <t xml:space="preserve">Мероприятия в области социальной политики </t>
  </si>
  <si>
    <t>ИТОГО РАСХОДОВ:</t>
  </si>
  <si>
    <t>СРЕДСТВА МАССОВОЙ ИНФОРМАЦИИ</t>
  </si>
  <si>
    <t>013</t>
  </si>
  <si>
    <t>001</t>
  </si>
  <si>
    <t>006</t>
  </si>
  <si>
    <t>003</t>
  </si>
  <si>
    <t>005</t>
  </si>
  <si>
    <t>Массовый спорт</t>
  </si>
  <si>
    <t>ФИЗИЧЕСКАЯ КУЛЬТУРА И СПОРТ</t>
  </si>
  <si>
    <t>Физическая культура</t>
  </si>
  <si>
    <t>(тыс.руб.)</t>
  </si>
  <si>
    <t>НАЦИОНАЛЬНАЯ БЕЗОПАСНОСТЬ 
И ПРАВООХРАНИТЕЛЬНАЯ ДЕЯТЕЛЬНОСТЬ</t>
  </si>
  <si>
    <t>Муниципальная  целевая программа "Модернизация и реконструкция систем водоснабжения и водоотведения г. Александров на 2009-2011 годы"</t>
  </si>
  <si>
    <t>Целевая программа реализации приоритетных направлений в социальной политике муниципального образования г.Александров на 2010-2012 г.г.</t>
  </si>
  <si>
    <t>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</t>
  </si>
  <si>
    <t>05</t>
  </si>
  <si>
    <t>01</t>
  </si>
  <si>
    <t>02</t>
  </si>
  <si>
    <t>03</t>
  </si>
  <si>
    <t>10</t>
  </si>
  <si>
    <t>12</t>
  </si>
  <si>
    <t>7950105</t>
  </si>
  <si>
    <t>7950405</t>
  </si>
  <si>
    <t>7951305</t>
  </si>
  <si>
    <t>6000100</t>
  </si>
  <si>
    <t>6000200</t>
  </si>
  <si>
    <t>6000300</t>
  </si>
  <si>
    <t>6000500</t>
  </si>
  <si>
    <t>7950305</t>
  </si>
  <si>
    <t>7950805</t>
  </si>
  <si>
    <t>7951205</t>
  </si>
  <si>
    <t>5053700</t>
  </si>
  <si>
    <t>4530100</t>
  </si>
  <si>
    <t>4570000</t>
  </si>
  <si>
    <t>Наименование расходов</t>
  </si>
  <si>
    <t>Код раздела</t>
  </si>
  <si>
    <t>Код подраздела</t>
  </si>
  <si>
    <t>Код целевой статьи</t>
  </si>
  <si>
    <t>Код вида 
расходов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</si>
  <si>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</si>
  <si>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</si>
  <si>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0020400</t>
  </si>
  <si>
    <t>0021100</t>
  </si>
  <si>
    <t>0021200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</si>
  <si>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</si>
  <si>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</si>
  <si>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11</t>
  </si>
  <si>
    <t>13</t>
  </si>
  <si>
    <t>0700500</t>
  </si>
  <si>
    <t>0029900</t>
  </si>
  <si>
    <t>0900200</t>
  </si>
  <si>
    <t>09</t>
  </si>
  <si>
    <t>2190100</t>
  </si>
  <si>
    <t>2479900</t>
  </si>
  <si>
    <t>0929900</t>
  </si>
  <si>
    <t>07</t>
  </si>
  <si>
    <t>4239900</t>
  </si>
  <si>
    <t>08</t>
  </si>
  <si>
    <t xml:space="preserve">Дворцы и дома культуры, другие учреждения культуры </t>
  </si>
  <si>
    <t>4409900</t>
  </si>
  <si>
    <t>4419900</t>
  </si>
  <si>
    <t>4429900</t>
  </si>
  <si>
    <t>4439900</t>
  </si>
  <si>
    <t>4508500</t>
  </si>
  <si>
    <t>7950908</t>
  </si>
  <si>
    <t>7951008</t>
  </si>
  <si>
    <t>Мероприятия в сфере культуры и искусства</t>
  </si>
  <si>
    <t>Театры, концертные и другие организации исполнительских искусств</t>
  </si>
  <si>
    <t>5140100</t>
  </si>
  <si>
    <t>7951510</t>
  </si>
  <si>
    <t>Учреждения физической культуры 
и спорта</t>
  </si>
  <si>
    <t>4829900</t>
  </si>
  <si>
    <t>5129700</t>
  </si>
  <si>
    <t>Оценка недвижимости, признание прав 
и регулирование отношений по государственной и муниципальной собственности</t>
  </si>
  <si>
    <t>Руководство и управление в сфере установленных функций органов местного самоуправления</t>
  </si>
  <si>
    <t>Учреждения по внешкольной работе 
с детьми</t>
  </si>
  <si>
    <t>Реализация государственных функций, связанных с общегосударственным управлением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</si>
  <si>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</si>
  <si>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7951701</t>
  </si>
  <si>
    <t>Муниципальная программа 
реализации молодежной политики 
"Я-Александровец на 2011-2013 г.г."</t>
  </si>
  <si>
    <t>7951807</t>
  </si>
  <si>
    <t>Другие вопросы в области образования</t>
  </si>
  <si>
    <t>7952007</t>
  </si>
  <si>
    <t>7952707</t>
  </si>
  <si>
    <t>Реализация других функций, связанных с обеспечением национальной безопасности и правоохранительной деятельности</t>
  </si>
  <si>
    <t>Спорт высших достижений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</si>
  <si>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</si>
  <si>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</si>
  <si>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Иные межбюджетные трансферты</t>
  </si>
  <si>
    <t>017</t>
  </si>
  <si>
    <t>4400200</t>
  </si>
  <si>
    <t>500</t>
  </si>
  <si>
    <t>7950205</t>
  </si>
  <si>
    <t xml:space="preserve">Прочие мероприятия по благоустройству </t>
  </si>
  <si>
    <t>ОБСЛУЖИВАНИЕ ГОСУДАРСТВЕННОГО И МУНИЦИПАЛЬНОГО ДОЛГА</t>
  </si>
  <si>
    <t xml:space="preserve">Процентные платежи по муниципальному долгу </t>
  </si>
  <si>
    <t>0650300</t>
  </si>
  <si>
    <t xml:space="preserve">в том числе: </t>
  </si>
  <si>
    <t>Муниципальная целевая программа "Развитие муниципальной службы в муниципальном образовании г.Александров на 2011-2012 годы"</t>
  </si>
  <si>
    <t>Муниципальная целевая программа "Сохранение и развитие культуры города Александрова на 2011-2013 годы"</t>
  </si>
  <si>
    <t>4910101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</si>
  <si>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</si>
  <si>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</si>
  <si>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Проведение мероприятий для детей 
и молодёжи </t>
  </si>
  <si>
    <t>4310100</t>
  </si>
  <si>
    <t>Уточненный план</t>
  </si>
  <si>
    <t>Исполнено</t>
  </si>
  <si>
    <t>% исполнения</t>
  </si>
  <si>
    <t>Другие вопросы в области социальной политики</t>
  </si>
  <si>
    <t>06</t>
  </si>
  <si>
    <t>Мероприятия в области социальной политики</t>
  </si>
  <si>
    <t>7950811</t>
  </si>
  <si>
    <t>7951308</t>
  </si>
  <si>
    <t>079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</si>
  <si>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</si>
  <si>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5223102</t>
  </si>
  <si>
    <t>7951404</t>
  </si>
  <si>
    <t>7952004</t>
  </si>
  <si>
    <t>0980101</t>
  </si>
  <si>
    <t>0980201</t>
  </si>
  <si>
    <t>1009300</t>
  </si>
  <si>
    <t>5222302</t>
  </si>
  <si>
    <t>7952105</t>
  </si>
  <si>
    <t>Муниципальная целевая программа "Переселение граждан из ветхого и аварийного жилищного фонда в г. Александрове на 2009-2015 г.г."</t>
  </si>
  <si>
    <t>Инвестиции по долгосрочной целевой программе "Чистая вода" 
на территории Владимирской области на 2011-2013 годы</t>
  </si>
  <si>
    <t>Муниципальная целевая программа "Улучшение качества питьевой воды, модернизация  системы водоотведения и очистки сточных вод на 2011-2017 г.г. в муниципальном образовании город Александров"</t>
  </si>
  <si>
    <t>Муниципальная целевая программа "Приведение в нормативное состояние улично-дорожной сети и объектов благоустройства муниципального образования город Александров в 2009-2011 г.г."</t>
  </si>
  <si>
    <t xml:space="preserve"> Муниципальная программа "Улучшение демографической ситуации в муниципальном образовании город Александров на 2009-2011 годы"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</si>
  <si>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 (доля  местного бюджета)</t>
  </si>
  <si>
    <t xml:space="preserve">Периодические издания, учрежденные органами законодательной и исполнительной власти </t>
  </si>
  <si>
    <t>457 00 00</t>
  </si>
  <si>
    <t xml:space="preserve">Субсидии телерадиокомпаниям и телерадиоорганизациям 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</si>
  <si>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</si>
  <si>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спорта и физической культуры</t>
  </si>
  <si>
    <t xml:space="preserve">Муниципальная целевая программа 
на 2011-2013 годы "Безопасность образовательных учреждений" </t>
  </si>
  <si>
    <t xml:space="preserve">Муниципальная целевая программа "Здоровье и образование на период 
2011-2013 годы" </t>
  </si>
  <si>
    <t>Муниципальная целевая программа "Противопожарная безопасность учреждений культуры города Александрова на 2011-2013 г.г."</t>
  </si>
  <si>
    <t xml:space="preserve">к решению Совета народных депутатов </t>
  </si>
  <si>
    <t>муниципального образования 
город Александров</t>
  </si>
  <si>
    <t>Обслуживание государственного внутреннего и муниципального долга</t>
  </si>
  <si>
    <t xml:space="preserve">КУЛЬТУРА, КИНЕМАТОГРАФИЯ </t>
  </si>
  <si>
    <t>Муниципальная  целевая программа "Улучшение демографической ситуации в муниципальном образовании город Александров на 2009-2011 годы"</t>
  </si>
  <si>
    <t xml:space="preserve">Муниципальная адресная программа "Капитальный ремонт многоквартирных домов муниципального образования город Александров на 2011 год" </t>
  </si>
  <si>
    <t>Инвестиции по долгосрочной целевой программе "Жилище" на 2011-2015 годы",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</si>
  <si>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>Муниципальная целевая программа "Обеспечение территории муниципального образования город Александров документами территориального планирования (2011-2012 годы)"</t>
  </si>
  <si>
    <t>Муниципальная целевая программа "Энергосбережение и повышение энергетической эффективности на территории муниципального образования "Город Александров" на 2010-2020 годы"</t>
  </si>
  <si>
    <t xml:space="preserve">Областная адресная программа "Капитальный ремонт многоквартирных домов во Владимирской области в 2010 году" за счет средств государственной корпорации "Фонд содействия реформированию жилищно-коммунального хозяйства" </t>
  </si>
  <si>
    <t xml:space="preserve">Областная адресная программа "Капитальный ремонт многоквартирных домов во Владимирской области в 2010 году" за счет средств областного бюджета </t>
  </si>
  <si>
    <t>Программа "Капитальный ремонт многоквартирных домов во Владимирской области в 2010 году" - долевое участие местного бюджета</t>
  </si>
  <si>
    <t xml:space="preserve">Инвестиции по долгосрочной целевой программе "Чистая вода" 
на территории Владимирской области на 2011-2013 годы </t>
  </si>
  <si>
    <t>Приложение № 4</t>
  </si>
  <si>
    <t xml:space="preserve">ИСПОЛНЕНИЕ БЮДЖЕТА МУНИЦИПАЛЬНОГО ОБРАЗОВАНИЯ ГОРОД АЛЕКСАНДРОВ ПО РАЗДЕЛАМ, ПОДРАЗДЕЛАМ, ЦЕЛЕВЫМ СТАТЬЯМ И ВИДАМ КЛАССИФИКАЦИИ РАСХОДОВ </t>
  </si>
  <si>
    <t>от 30.05.2012 г.  № 26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</si>
</sst>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</numFmts>
  <fonts count="48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0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81" fontId="5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justify" wrapText="1"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80" fontId="9" fillId="0" borderId="10" xfId="0" applyNumberFormat="1" applyFont="1" applyFill="1" applyBorder="1" applyAlignment="1">
      <alignment/>
    </xf>
    <xf numFmtId="180" fontId="7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tabSelected="1" zoomScale="110" zoomScaleNormal="110" zoomScalePageLayoutView="0" workbookViewId="0" topLeftCell="A1">
      <selection activeCell="K17" sqref="K17"/>
    </sheetView>
  </sheetViews>
  <sheetFormatPr defaultColWidth="9.140625" defaultRowHeight="12.75"/>
  <cols>
    <col min="1" max="1" width="37.7109375" style="0" customWidth="1"/>
    <col min="2" max="2" width="6.140625" style="0" customWidth="1"/>
    <col min="3" max="3" width="6.00390625" style="0" customWidth="1"/>
    <col min="4" max="4" width="10.140625" style="0" customWidth="1"/>
    <col min="5" max="5" width="6.00390625" style="0" customWidth="1"/>
    <col min="6" max="6" width="9.7109375" style="0" hidden="1" customWidth="1"/>
    <col min="7" max="7" width="21.7109375" style="0" customWidth="1"/>
    <col min="8" max="8" width="8.28125" style="0" hidden="1" customWidth="1"/>
  </cols>
  <sheetData>
    <row r="1" spans="1:12" ht="12.75" customHeight="1">
      <c r="A1" s="5"/>
      <c r="B1" s="47"/>
      <c r="C1" s="47"/>
      <c r="D1" s="47"/>
      <c r="E1" s="47"/>
      <c r="F1" s="47"/>
      <c r="G1" s="48" t="s">
        <v>192</v>
      </c>
      <c r="H1" s="48"/>
      <c r="I1" s="47"/>
      <c r="J1" s="47"/>
      <c r="K1" s="47"/>
      <c r="L1" s="47"/>
    </row>
    <row r="2" spans="1:10" ht="24.75" customHeight="1">
      <c r="A2" s="5"/>
      <c r="B2" s="6"/>
      <c r="C2" s="6"/>
      <c r="D2" s="47"/>
      <c r="E2" s="47"/>
      <c r="F2" s="49" t="s">
        <v>179</v>
      </c>
      <c r="G2" s="49"/>
      <c r="H2" s="49"/>
      <c r="I2" s="47"/>
      <c r="J2" s="47"/>
    </row>
    <row r="3" spans="1:10" ht="24.75" customHeight="1">
      <c r="A3" s="7"/>
      <c r="B3" s="6"/>
      <c r="C3" s="6"/>
      <c r="D3" s="47"/>
      <c r="E3" s="47"/>
      <c r="F3" s="49" t="s">
        <v>180</v>
      </c>
      <c r="G3" s="49"/>
      <c r="H3" s="49"/>
      <c r="I3" s="47"/>
      <c r="J3" s="47"/>
    </row>
    <row r="4" spans="1:12" ht="12.75">
      <c r="A4" s="5"/>
      <c r="B4" s="47"/>
      <c r="C4" s="47"/>
      <c r="D4" s="47"/>
      <c r="E4" s="47"/>
      <c r="F4" s="47"/>
      <c r="G4" s="48" t="s">
        <v>194</v>
      </c>
      <c r="H4" s="48"/>
      <c r="I4" s="47"/>
      <c r="J4" s="47"/>
      <c r="K4" s="47"/>
      <c r="L4" s="47"/>
    </row>
    <row r="5" spans="1:6" ht="12.75">
      <c r="A5" s="5"/>
      <c r="B5" s="5"/>
      <c r="C5" s="5"/>
      <c r="D5" s="5"/>
      <c r="E5" s="5"/>
      <c r="F5" s="5"/>
    </row>
    <row r="6" spans="1:8" ht="48" customHeight="1">
      <c r="A6" s="50" t="s">
        <v>193</v>
      </c>
      <c r="B6" s="50"/>
      <c r="C6" s="50"/>
      <c r="D6" s="50"/>
      <c r="E6" s="50"/>
      <c r="F6" s="50"/>
      <c r="G6" s="50"/>
      <c r="H6" s="50"/>
    </row>
    <row r="7" spans="1:8" ht="12.75">
      <c r="A7" s="5"/>
      <c r="B7" s="5"/>
      <c r="C7" s="5"/>
      <c r="D7" s="5"/>
      <c r="E7" s="5"/>
      <c r="F7" s="8"/>
      <c r="H7" s="8" t="s">
        <v>52</v>
      </c>
    </row>
    <row r="8" spans="1:8" ht="42">
      <c r="A8" s="9" t="s">
        <v>76</v>
      </c>
      <c r="B8" s="9" t="s">
        <v>77</v>
      </c>
      <c r="C8" s="9" t="s">
        <v>78</v>
      </c>
      <c r="D8" s="9" t="s">
        <v>79</v>
      </c>
      <c r="E8" s="9" t="s">
        <v>80</v>
      </c>
      <c r="F8" s="9" t="s">
        <v>147</v>
      </c>
      <c r="G8" s="31" t="s">
        <v>148</v>
      </c>
      <c r="H8" s="31" t="s">
        <v>149</v>
      </c>
    </row>
    <row r="9" spans="1:8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7</v>
      </c>
      <c r="G9" s="31">
        <v>8</v>
      </c>
      <c r="H9" s="31">
        <v>9</v>
      </c>
    </row>
    <row r="10" spans="1:8" ht="12.75">
      <c r="A10" s="10"/>
      <c r="B10" s="10"/>
      <c r="C10" s="10"/>
      <c r="D10" s="10"/>
      <c r="E10" s="10"/>
      <c r="F10" s="10"/>
      <c r="G10" s="28"/>
      <c r="H10" s="28"/>
    </row>
    <row r="11" spans="1:8" ht="24.75" customHeight="1">
      <c r="A11" s="11" t="s">
        <v>0</v>
      </c>
      <c r="B11" s="12" t="s">
        <v>58</v>
      </c>
      <c r="C11" s="12"/>
      <c r="D11" s="12"/>
      <c r="E11" s="12"/>
      <c r="F11" s="18">
        <f>F12+F15+F22+F27+F30</f>
        <v>34122.16155</v>
      </c>
      <c r="G11" s="18">
        <f>G12+G15+G22+G27+G30</f>
        <v>30425.183949999995</v>
      </c>
      <c r="H11" s="30">
        <f aca="true" t="shared" si="0" ref="H11:H26">IF(OR(F11=0,G11=0),"",G11/F11)</f>
        <v>0.8916546481212002</v>
      </c>
    </row>
    <row r="12" spans="1:8" ht="51" customHeight="1" hidden="1">
      <c r="A12" s="13" t="s">
        <v>81</v>
      </c>
      <c r="B12" s="14" t="s">
        <v>58</v>
      </c>
      <c r="C12" s="12" t="s">
        <v>59</v>
      </c>
      <c r="D12" s="12"/>
      <c r="E12" s="12"/>
      <c r="F12" s="18">
        <f>SUM(F13)</f>
        <v>0</v>
      </c>
      <c r="G12" s="18">
        <f>SUM(G13)</f>
        <v>0</v>
      </c>
      <c r="H12" s="30">
        <f t="shared" si="0"/>
      </c>
    </row>
    <row r="13" spans="1:8" s="2" customFormat="1" ht="12.75" hidden="1">
      <c r="A13" s="15" t="s">
        <v>1</v>
      </c>
      <c r="B13" s="14" t="s">
        <v>58</v>
      </c>
      <c r="C13" s="14" t="s">
        <v>59</v>
      </c>
      <c r="D13" s="12" t="s">
        <v>82</v>
      </c>
      <c r="E13" s="14"/>
      <c r="F13" s="19">
        <f>SUM(F14)</f>
        <v>0</v>
      </c>
      <c r="G13" s="19">
        <f>SUM(G14)</f>
        <v>0</v>
      </c>
      <c r="H13" s="29">
        <f t="shared" si="0"/>
      </c>
    </row>
    <row r="14" spans="1:8" s="3" customFormat="1" ht="25.5" hidden="1">
      <c r="A14" s="15" t="s">
        <v>2</v>
      </c>
      <c r="B14" s="14" t="s">
        <v>58</v>
      </c>
      <c r="C14" s="14" t="s">
        <v>59</v>
      </c>
      <c r="D14" s="14" t="s">
        <v>82</v>
      </c>
      <c r="E14" s="12" t="s">
        <v>133</v>
      </c>
      <c r="F14" s="19">
        <v>0</v>
      </c>
      <c r="G14" s="19"/>
      <c r="H14" s="29">
        <f t="shared" si="0"/>
      </c>
    </row>
    <row r="15" spans="1:8" s="1" customFormat="1" ht="64.5" customHeight="1">
      <c r="A15" s="13" t="s">
        <v>86</v>
      </c>
      <c r="B15" s="14" t="s">
        <v>58</v>
      </c>
      <c r="C15" s="12" t="s">
        <v>60</v>
      </c>
      <c r="D15" s="12"/>
      <c r="E15" s="12"/>
      <c r="F15" s="18">
        <f>F16+F18+F20</f>
        <v>4092.55</v>
      </c>
      <c r="G15" s="18">
        <f>G16+G18+G20</f>
        <v>4079.0504499999997</v>
      </c>
      <c r="H15" s="30">
        <f t="shared" si="0"/>
        <v>0.9967014330918375</v>
      </c>
    </row>
    <row r="16" spans="1:8" s="2" customFormat="1" ht="12.75">
      <c r="A16" s="15" t="s">
        <v>3</v>
      </c>
      <c r="B16" s="14" t="s">
        <v>58</v>
      </c>
      <c r="C16" s="14" t="s">
        <v>60</v>
      </c>
      <c r="D16" s="12" t="s">
        <v>83</v>
      </c>
      <c r="E16" s="14"/>
      <c r="F16" s="19">
        <f>SUM(F17)</f>
        <v>2800.95</v>
      </c>
      <c r="G16" s="19">
        <f>SUM(G17)</f>
        <v>2787.62691</v>
      </c>
      <c r="H16" s="29">
        <f t="shared" si="0"/>
        <v>0.9952433674289081</v>
      </c>
    </row>
    <row r="17" spans="1:8" s="3" customFormat="1" ht="25.5">
      <c r="A17" s="15" t="s">
        <v>2</v>
      </c>
      <c r="B17" s="14" t="s">
        <v>58</v>
      </c>
      <c r="C17" s="14" t="s">
        <v>60</v>
      </c>
      <c r="D17" s="14" t="s">
        <v>83</v>
      </c>
      <c r="E17" s="12" t="s">
        <v>133</v>
      </c>
      <c r="F17" s="19">
        <v>2800.95</v>
      </c>
      <c r="G17" s="19">
        <v>2787.62691</v>
      </c>
      <c r="H17" s="29">
        <f t="shared" si="0"/>
        <v>0.9952433674289081</v>
      </c>
    </row>
    <row r="18" spans="1:8" s="2" customFormat="1" ht="25.5">
      <c r="A18" s="15" t="s">
        <v>143</v>
      </c>
      <c r="B18" s="14" t="s">
        <v>58</v>
      </c>
      <c r="C18" s="14" t="s">
        <v>60</v>
      </c>
      <c r="D18" s="12" t="s">
        <v>84</v>
      </c>
      <c r="E18" s="14"/>
      <c r="F18" s="19">
        <f>SUM(F19)</f>
        <v>669.8</v>
      </c>
      <c r="G18" s="19">
        <f>SUM(G19)</f>
        <v>669.68103</v>
      </c>
      <c r="H18" s="29">
        <f t="shared" si="0"/>
        <v>0.9998223798148701</v>
      </c>
    </row>
    <row r="19" spans="1:8" s="3" customFormat="1" ht="25.5">
      <c r="A19" s="15" t="s">
        <v>2</v>
      </c>
      <c r="B19" s="14" t="s">
        <v>58</v>
      </c>
      <c r="C19" s="14" t="s">
        <v>60</v>
      </c>
      <c r="D19" s="14" t="s">
        <v>84</v>
      </c>
      <c r="E19" s="12" t="s">
        <v>133</v>
      </c>
      <c r="F19" s="19">
        <v>669.8</v>
      </c>
      <c r="G19" s="19">
        <v>669.68103</v>
      </c>
      <c r="H19" s="29">
        <f t="shared" si="0"/>
        <v>0.9998223798148701</v>
      </c>
    </row>
    <row r="20" spans="1:8" s="2" customFormat="1" ht="25.5">
      <c r="A20" s="15" t="s">
        <v>144</v>
      </c>
      <c r="B20" s="14" t="s">
        <v>58</v>
      </c>
      <c r="C20" s="14" t="s">
        <v>60</v>
      </c>
      <c r="D20" s="12" t="s">
        <v>85</v>
      </c>
      <c r="E20" s="14"/>
      <c r="F20" s="19">
        <f>SUM(F21)</f>
        <v>621.8</v>
      </c>
      <c r="G20" s="19">
        <f>SUM(G21)</f>
        <v>621.74251</v>
      </c>
      <c r="H20" s="29">
        <f t="shared" si="0"/>
        <v>0.9999075426182054</v>
      </c>
    </row>
    <row r="21" spans="1:8" s="3" customFormat="1" ht="25.5">
      <c r="A21" s="15" t="s">
        <v>2</v>
      </c>
      <c r="B21" s="14" t="s">
        <v>58</v>
      </c>
      <c r="C21" s="14" t="s">
        <v>60</v>
      </c>
      <c r="D21" s="14" t="s">
        <v>85</v>
      </c>
      <c r="E21" s="12" t="s">
        <v>133</v>
      </c>
      <c r="F21" s="19">
        <v>621.8</v>
      </c>
      <c r="G21" s="19">
        <v>621.74251</v>
      </c>
      <c r="H21" s="29">
        <f t="shared" si="0"/>
        <v>0.9999075426182054</v>
      </c>
    </row>
    <row r="22" spans="1:8" s="1" customFormat="1" ht="78" customHeight="1">
      <c r="A22" s="13" t="s">
        <v>119</v>
      </c>
      <c r="B22" s="14" t="s">
        <v>58</v>
      </c>
      <c r="C22" s="12" t="s">
        <v>87</v>
      </c>
      <c r="D22" s="12"/>
      <c r="E22" s="12"/>
      <c r="F22" s="18">
        <f>F23+F25</f>
        <v>23715.061999999998</v>
      </c>
      <c r="G22" s="18">
        <f>G23+G25</f>
        <v>23347.645549999997</v>
      </c>
      <c r="H22" s="30">
        <f t="shared" si="0"/>
        <v>0.9845070424019975</v>
      </c>
    </row>
    <row r="23" spans="1:8" s="2" customFormat="1" ht="12.75">
      <c r="A23" s="15" t="s">
        <v>3</v>
      </c>
      <c r="B23" s="14" t="s">
        <v>58</v>
      </c>
      <c r="C23" s="14" t="s">
        <v>87</v>
      </c>
      <c r="D23" s="12" t="s">
        <v>83</v>
      </c>
      <c r="E23" s="14"/>
      <c r="F23" s="19">
        <f>SUM(F24)</f>
        <v>20425.262</v>
      </c>
      <c r="G23" s="19">
        <f>SUM(G24)</f>
        <v>20057.84555</v>
      </c>
      <c r="H23" s="29">
        <f t="shared" si="0"/>
        <v>0.9820116652604015</v>
      </c>
    </row>
    <row r="24" spans="1:8" s="3" customFormat="1" ht="25.5">
      <c r="A24" s="15" t="s">
        <v>2</v>
      </c>
      <c r="B24" s="14" t="s">
        <v>58</v>
      </c>
      <c r="C24" s="14" t="s">
        <v>87</v>
      </c>
      <c r="D24" s="14" t="s">
        <v>83</v>
      </c>
      <c r="E24" s="12" t="s">
        <v>133</v>
      </c>
      <c r="F24" s="19">
        <v>20425.262</v>
      </c>
      <c r="G24" s="19">
        <v>20057.84555</v>
      </c>
      <c r="H24" s="29">
        <f t="shared" si="0"/>
        <v>0.9820116652604015</v>
      </c>
    </row>
    <row r="25" spans="1:8" s="3" customFormat="1" ht="102">
      <c r="A25" s="16" t="s">
        <v>128</v>
      </c>
      <c r="B25" s="14" t="s">
        <v>58</v>
      </c>
      <c r="C25" s="14" t="s">
        <v>87</v>
      </c>
      <c r="D25" s="12" t="s">
        <v>129</v>
      </c>
      <c r="E25" s="12"/>
      <c r="F25" s="19">
        <f>SUM(F26)</f>
        <v>3289.8</v>
      </c>
      <c r="G25" s="19">
        <f>SUM(G26)</f>
        <v>3289.8</v>
      </c>
      <c r="H25" s="29">
        <f t="shared" si="0"/>
        <v>1</v>
      </c>
    </row>
    <row r="26" spans="1:8" s="3" customFormat="1" ht="12.75">
      <c r="A26" s="15" t="s">
        <v>130</v>
      </c>
      <c r="B26" s="14" t="s">
        <v>58</v>
      </c>
      <c r="C26" s="14" t="s">
        <v>87</v>
      </c>
      <c r="D26" s="14" t="s">
        <v>129</v>
      </c>
      <c r="E26" s="12" t="s">
        <v>131</v>
      </c>
      <c r="F26" s="19">
        <v>3289.8</v>
      </c>
      <c r="G26" s="19">
        <v>3289.8</v>
      </c>
      <c r="H26" s="29">
        <f t="shared" si="0"/>
        <v>1</v>
      </c>
    </row>
    <row r="27" spans="1:8" s="1" customFormat="1" ht="12.75">
      <c r="A27" s="13" t="s">
        <v>4</v>
      </c>
      <c r="B27" s="14" t="s">
        <v>58</v>
      </c>
      <c r="C27" s="12" t="s">
        <v>88</v>
      </c>
      <c r="D27" s="12"/>
      <c r="E27" s="12"/>
      <c r="F27" s="18">
        <f>SUM(F28)</f>
        <v>193.9</v>
      </c>
      <c r="G27" s="18">
        <v>0</v>
      </c>
      <c r="H27" s="30">
        <v>0</v>
      </c>
    </row>
    <row r="28" spans="1:8" s="2" customFormat="1" ht="12.75">
      <c r="A28" s="15" t="s">
        <v>5</v>
      </c>
      <c r="B28" s="14" t="s">
        <v>58</v>
      </c>
      <c r="C28" s="14" t="s">
        <v>88</v>
      </c>
      <c r="D28" s="12" t="s">
        <v>90</v>
      </c>
      <c r="E28" s="14"/>
      <c r="F28" s="19">
        <f>SUM(F29)</f>
        <v>193.9</v>
      </c>
      <c r="G28" s="19">
        <v>0</v>
      </c>
      <c r="H28" s="29">
        <v>0</v>
      </c>
    </row>
    <row r="29" spans="1:8" s="3" customFormat="1" ht="12.75">
      <c r="A29" s="15" t="s">
        <v>6</v>
      </c>
      <c r="B29" s="14" t="s">
        <v>58</v>
      </c>
      <c r="C29" s="14" t="s">
        <v>88</v>
      </c>
      <c r="D29" s="14" t="s">
        <v>90</v>
      </c>
      <c r="E29" s="12" t="s">
        <v>44</v>
      </c>
      <c r="F29" s="19">
        <v>193.9</v>
      </c>
      <c r="G29" s="19">
        <v>0</v>
      </c>
      <c r="H29" s="29">
        <v>0</v>
      </c>
    </row>
    <row r="30" spans="1:8" s="1" customFormat="1" ht="12.75">
      <c r="A30" s="13" t="s">
        <v>7</v>
      </c>
      <c r="B30" s="14" t="s">
        <v>58</v>
      </c>
      <c r="C30" s="12" t="s">
        <v>89</v>
      </c>
      <c r="D30" s="12"/>
      <c r="E30" s="12"/>
      <c r="F30" s="18">
        <f>F31+F33+F35</f>
        <v>6120.64955</v>
      </c>
      <c r="G30" s="18">
        <f>G31+G33+G35</f>
        <v>2998.48795</v>
      </c>
      <c r="H30" s="30">
        <f aca="true" t="shared" si="1" ref="H30:H38">IF(OR(F30=0,G30=0),"",G30/F30)</f>
        <v>0.4898970159139401</v>
      </c>
    </row>
    <row r="31" spans="1:8" s="2" customFormat="1" ht="38.25">
      <c r="A31" s="15" t="s">
        <v>116</v>
      </c>
      <c r="B31" s="14" t="s">
        <v>58</v>
      </c>
      <c r="C31" s="14" t="s">
        <v>89</v>
      </c>
      <c r="D31" s="12" t="s">
        <v>91</v>
      </c>
      <c r="E31" s="14"/>
      <c r="F31" s="19">
        <f>SUM(F32)</f>
        <v>5883.10055</v>
      </c>
      <c r="G31" s="19">
        <f>SUM(G32)</f>
        <v>2761.37683</v>
      </c>
      <c r="H31" s="29">
        <f t="shared" si="1"/>
        <v>0.46937440666384667</v>
      </c>
    </row>
    <row r="32" spans="1:8" s="3" customFormat="1" ht="25.5">
      <c r="A32" s="15" t="s">
        <v>8</v>
      </c>
      <c r="B32" s="14" t="s">
        <v>58</v>
      </c>
      <c r="C32" s="14" t="s">
        <v>89</v>
      </c>
      <c r="D32" s="14" t="s">
        <v>91</v>
      </c>
      <c r="E32" s="12" t="s">
        <v>45</v>
      </c>
      <c r="F32" s="19">
        <v>5883.10055</v>
      </c>
      <c r="G32" s="19">
        <v>2761.37683</v>
      </c>
      <c r="H32" s="29">
        <f t="shared" si="1"/>
        <v>0.46937440666384667</v>
      </c>
    </row>
    <row r="33" spans="1:8" s="2" customFormat="1" ht="51">
      <c r="A33" s="15" t="s">
        <v>115</v>
      </c>
      <c r="B33" s="14" t="s">
        <v>58</v>
      </c>
      <c r="C33" s="14" t="s">
        <v>89</v>
      </c>
      <c r="D33" s="12" t="s">
        <v>92</v>
      </c>
      <c r="E33" s="14"/>
      <c r="F33" s="19">
        <f>SUM(F34)</f>
        <v>137.549</v>
      </c>
      <c r="G33" s="19">
        <f>G34</f>
        <v>137.51112</v>
      </c>
      <c r="H33" s="29">
        <f t="shared" si="1"/>
        <v>0.9997246072308777</v>
      </c>
    </row>
    <row r="34" spans="1:8" s="3" customFormat="1" ht="25.5">
      <c r="A34" s="15" t="s">
        <v>34</v>
      </c>
      <c r="B34" s="14" t="s">
        <v>58</v>
      </c>
      <c r="C34" s="14" t="s">
        <v>89</v>
      </c>
      <c r="D34" s="14" t="s">
        <v>92</v>
      </c>
      <c r="E34" s="12" t="s">
        <v>133</v>
      </c>
      <c r="F34" s="19">
        <v>137.549</v>
      </c>
      <c r="G34" s="19">
        <v>137.51112</v>
      </c>
      <c r="H34" s="29">
        <f t="shared" si="1"/>
        <v>0.9997246072308777</v>
      </c>
    </row>
    <row r="35" spans="1:8" ht="51">
      <c r="A35" s="15" t="s">
        <v>140</v>
      </c>
      <c r="B35" s="14" t="s">
        <v>58</v>
      </c>
      <c r="C35" s="14" t="s">
        <v>89</v>
      </c>
      <c r="D35" s="14" t="s">
        <v>120</v>
      </c>
      <c r="E35" s="12"/>
      <c r="F35" s="19">
        <f>SUM(F36)</f>
        <v>100</v>
      </c>
      <c r="G35" s="19">
        <f>SUM(G36)</f>
        <v>99.6</v>
      </c>
      <c r="H35" s="29">
        <f t="shared" si="1"/>
        <v>0.996</v>
      </c>
    </row>
    <row r="36" spans="1:8" ht="25.5">
      <c r="A36" s="15" t="s">
        <v>2</v>
      </c>
      <c r="B36" s="14" t="s">
        <v>58</v>
      </c>
      <c r="C36" s="14" t="s">
        <v>89</v>
      </c>
      <c r="D36" s="14" t="s">
        <v>120</v>
      </c>
      <c r="E36" s="12" t="s">
        <v>133</v>
      </c>
      <c r="F36" s="19">
        <v>100</v>
      </c>
      <c r="G36" s="19">
        <v>99.6</v>
      </c>
      <c r="H36" s="29">
        <f t="shared" si="1"/>
        <v>0.996</v>
      </c>
    </row>
    <row r="37" spans="1:8" ht="40.5" customHeight="1">
      <c r="A37" s="11" t="s">
        <v>53</v>
      </c>
      <c r="B37" s="12" t="s">
        <v>60</v>
      </c>
      <c r="C37" s="12"/>
      <c r="D37" s="12"/>
      <c r="E37" s="12"/>
      <c r="F37" s="45">
        <f>F38</f>
        <v>3013.4</v>
      </c>
      <c r="G37" s="45">
        <f>G38</f>
        <v>2981.4</v>
      </c>
      <c r="H37" s="30">
        <f t="shared" si="1"/>
        <v>0.9893807659122585</v>
      </c>
    </row>
    <row r="38" spans="1:8" s="3" customFormat="1" ht="51">
      <c r="A38" s="13" t="s">
        <v>174</v>
      </c>
      <c r="B38" s="14" t="s">
        <v>60</v>
      </c>
      <c r="C38" s="12" t="s">
        <v>93</v>
      </c>
      <c r="D38" s="12"/>
      <c r="E38" s="12"/>
      <c r="F38" s="45">
        <f>F39+F41+F43</f>
        <v>3013.4</v>
      </c>
      <c r="G38" s="45">
        <f>G39+G41+G43</f>
        <v>2981.4</v>
      </c>
      <c r="H38" s="30">
        <f t="shared" si="1"/>
        <v>0.9893807659122585</v>
      </c>
    </row>
    <row r="39" spans="1:8" s="2" customFormat="1" ht="38.25">
      <c r="A39" s="15" t="s">
        <v>9</v>
      </c>
      <c r="B39" s="14" t="s">
        <v>60</v>
      </c>
      <c r="C39" s="14" t="s">
        <v>93</v>
      </c>
      <c r="D39" s="12" t="s">
        <v>94</v>
      </c>
      <c r="E39" s="14"/>
      <c r="F39" s="19">
        <f>SUM(F40)</f>
        <v>32</v>
      </c>
      <c r="G39" s="19">
        <v>0</v>
      </c>
      <c r="H39" s="29">
        <v>0</v>
      </c>
    </row>
    <row r="40" spans="1:8" s="3" customFormat="1" ht="25.5">
      <c r="A40" s="15" t="s">
        <v>2</v>
      </c>
      <c r="B40" s="14" t="s">
        <v>60</v>
      </c>
      <c r="C40" s="14" t="s">
        <v>93</v>
      </c>
      <c r="D40" s="14" t="s">
        <v>94</v>
      </c>
      <c r="E40" s="12" t="s">
        <v>133</v>
      </c>
      <c r="F40" s="19">
        <v>32</v>
      </c>
      <c r="G40" s="19">
        <v>0</v>
      </c>
      <c r="H40" s="29">
        <v>0</v>
      </c>
    </row>
    <row r="41" spans="1:8" ht="39.75" customHeight="1">
      <c r="A41" s="15" t="s">
        <v>126</v>
      </c>
      <c r="B41" s="14" t="s">
        <v>60</v>
      </c>
      <c r="C41" s="14" t="s">
        <v>93</v>
      </c>
      <c r="D41" s="12" t="s">
        <v>95</v>
      </c>
      <c r="E41" s="14"/>
      <c r="F41" s="19">
        <f>SUM(F42)</f>
        <v>40</v>
      </c>
      <c r="G41" s="19">
        <f>SUM(G42)</f>
        <v>40</v>
      </c>
      <c r="H41" s="29">
        <f aca="true" t="shared" si="2" ref="H41:H66">IF(OR(F41=0,G41=0),"",G41/F41)</f>
        <v>1</v>
      </c>
    </row>
    <row r="42" spans="1:8" ht="25.5">
      <c r="A42" s="15" t="s">
        <v>2</v>
      </c>
      <c r="B42" s="14" t="s">
        <v>60</v>
      </c>
      <c r="C42" s="14" t="s">
        <v>93</v>
      </c>
      <c r="D42" s="14" t="s">
        <v>95</v>
      </c>
      <c r="E42" s="12" t="s">
        <v>133</v>
      </c>
      <c r="F42" s="19">
        <v>40</v>
      </c>
      <c r="G42" s="19">
        <v>40</v>
      </c>
      <c r="H42" s="29">
        <f t="shared" si="2"/>
        <v>1</v>
      </c>
    </row>
    <row r="43" spans="1:8" ht="115.5" customHeight="1">
      <c r="A43" s="17" t="s">
        <v>128</v>
      </c>
      <c r="B43" s="14" t="s">
        <v>60</v>
      </c>
      <c r="C43" s="14" t="s">
        <v>93</v>
      </c>
      <c r="D43" s="12" t="s">
        <v>129</v>
      </c>
      <c r="E43" s="12"/>
      <c r="F43" s="19">
        <f>SUM(F44)</f>
        <v>2941.4</v>
      </c>
      <c r="G43" s="19">
        <f>SUM(G44)</f>
        <v>2941.4</v>
      </c>
      <c r="H43" s="29">
        <f t="shared" si="2"/>
        <v>1</v>
      </c>
    </row>
    <row r="44" spans="1:8" ht="12.75">
      <c r="A44" s="15" t="s">
        <v>130</v>
      </c>
      <c r="B44" s="14" t="s">
        <v>60</v>
      </c>
      <c r="C44" s="14" t="s">
        <v>93</v>
      </c>
      <c r="D44" s="14" t="s">
        <v>129</v>
      </c>
      <c r="E44" s="12" t="s">
        <v>131</v>
      </c>
      <c r="F44" s="19">
        <v>2941.4</v>
      </c>
      <c r="G44" s="19">
        <v>2941.4</v>
      </c>
      <c r="H44" s="29">
        <f t="shared" si="2"/>
        <v>1</v>
      </c>
    </row>
    <row r="45" spans="1:8" ht="16.5" customHeight="1">
      <c r="A45" s="11" t="s">
        <v>10</v>
      </c>
      <c r="B45" s="12" t="s">
        <v>87</v>
      </c>
      <c r="C45" s="12"/>
      <c r="D45" s="12"/>
      <c r="E45" s="12"/>
      <c r="F45" s="18">
        <f>F46</f>
        <v>5097.017</v>
      </c>
      <c r="G45" s="18">
        <f>G46</f>
        <v>4106.74913</v>
      </c>
      <c r="H45" s="30">
        <f t="shared" si="2"/>
        <v>0.8057161924317695</v>
      </c>
    </row>
    <row r="46" spans="1:8" s="3" customFormat="1" ht="25.5">
      <c r="A46" s="13" t="s">
        <v>11</v>
      </c>
      <c r="B46" s="14" t="s">
        <v>87</v>
      </c>
      <c r="C46" s="12" t="s">
        <v>62</v>
      </c>
      <c r="D46" s="12"/>
      <c r="E46" s="12"/>
      <c r="F46" s="18">
        <f>F47+F51+F53+F49</f>
        <v>5097.017</v>
      </c>
      <c r="G46" s="18">
        <f>G47+G51+G50+G54</f>
        <v>4106.74913</v>
      </c>
      <c r="H46" s="30">
        <f t="shared" si="2"/>
        <v>0.8057161924317695</v>
      </c>
    </row>
    <row r="47" spans="1:8" s="2" customFormat="1" ht="38.25">
      <c r="A47" s="15" t="s">
        <v>118</v>
      </c>
      <c r="B47" s="14" t="s">
        <v>87</v>
      </c>
      <c r="C47" s="14" t="s">
        <v>62</v>
      </c>
      <c r="D47" s="12" t="s">
        <v>96</v>
      </c>
      <c r="E47" s="14"/>
      <c r="F47" s="19">
        <f>SUM(F48)</f>
        <v>917.017</v>
      </c>
      <c r="G47" s="19">
        <f>SUM(G48)</f>
        <v>762.64664</v>
      </c>
      <c r="H47" s="29">
        <f t="shared" si="2"/>
        <v>0.8316603072789273</v>
      </c>
    </row>
    <row r="48" spans="1:8" s="2" customFormat="1" ht="25.5">
      <c r="A48" s="15" t="s">
        <v>8</v>
      </c>
      <c r="B48" s="14" t="s">
        <v>87</v>
      </c>
      <c r="C48" s="14" t="s">
        <v>62</v>
      </c>
      <c r="D48" s="14" t="s">
        <v>96</v>
      </c>
      <c r="E48" s="12" t="s">
        <v>45</v>
      </c>
      <c r="F48" s="19">
        <v>917.017</v>
      </c>
      <c r="G48" s="19">
        <v>762.64664</v>
      </c>
      <c r="H48" s="29">
        <f t="shared" si="2"/>
        <v>0.8316603072789273</v>
      </c>
    </row>
    <row r="49" spans="1:8" s="2" customFormat="1" ht="102">
      <c r="A49" s="15" t="s">
        <v>185</v>
      </c>
      <c r="B49" s="14" t="s">
        <v>87</v>
      </c>
      <c r="C49" s="14" t="s">
        <v>62</v>
      </c>
      <c r="D49" s="12" t="s">
        <v>157</v>
      </c>
      <c r="E49" s="12"/>
      <c r="F49" s="19">
        <f>F50</f>
        <v>1500</v>
      </c>
      <c r="G49" s="19">
        <f>SUM(G50)</f>
        <v>1500</v>
      </c>
      <c r="H49" s="29">
        <f t="shared" si="2"/>
        <v>1</v>
      </c>
    </row>
    <row r="50" spans="1:8" s="2" customFormat="1" ht="25.5">
      <c r="A50" s="15" t="s">
        <v>34</v>
      </c>
      <c r="B50" s="14" t="s">
        <v>87</v>
      </c>
      <c r="C50" s="14" t="s">
        <v>62</v>
      </c>
      <c r="D50" s="14" t="s">
        <v>157</v>
      </c>
      <c r="E50" s="12" t="s">
        <v>133</v>
      </c>
      <c r="F50" s="19">
        <v>1500</v>
      </c>
      <c r="G50" s="19">
        <v>1500</v>
      </c>
      <c r="H50" s="29">
        <f t="shared" si="2"/>
        <v>1</v>
      </c>
    </row>
    <row r="51" spans="1:8" ht="38.25">
      <c r="A51" s="15" t="s">
        <v>35</v>
      </c>
      <c r="B51" s="14" t="s">
        <v>87</v>
      </c>
      <c r="C51" s="14" t="s">
        <v>62</v>
      </c>
      <c r="D51" s="12" t="s">
        <v>158</v>
      </c>
      <c r="E51" s="14"/>
      <c r="F51" s="19">
        <f>SUM(F52)</f>
        <v>780</v>
      </c>
      <c r="G51" s="19">
        <f>SUM(G52)</f>
        <v>649.18749</v>
      </c>
      <c r="H51" s="29">
        <f t="shared" si="2"/>
        <v>0.8322916538461539</v>
      </c>
    </row>
    <row r="52" spans="1:8" ht="25.5">
      <c r="A52" s="15" t="s">
        <v>8</v>
      </c>
      <c r="B52" s="14" t="s">
        <v>87</v>
      </c>
      <c r="C52" s="14" t="s">
        <v>62</v>
      </c>
      <c r="D52" s="14" t="s">
        <v>158</v>
      </c>
      <c r="E52" s="12" t="s">
        <v>45</v>
      </c>
      <c r="F52" s="19">
        <v>780</v>
      </c>
      <c r="G52" s="19">
        <v>649.18749</v>
      </c>
      <c r="H52" s="29">
        <f t="shared" si="2"/>
        <v>0.8322916538461539</v>
      </c>
    </row>
    <row r="53" spans="1:8" ht="63.75">
      <c r="A53" s="15" t="s">
        <v>186</v>
      </c>
      <c r="B53" s="14" t="s">
        <v>87</v>
      </c>
      <c r="C53" s="14" t="s">
        <v>62</v>
      </c>
      <c r="D53" s="12" t="s">
        <v>159</v>
      </c>
      <c r="E53" s="12"/>
      <c r="F53" s="19">
        <f>F54</f>
        <v>1900</v>
      </c>
      <c r="G53" s="19">
        <f>SUM(G54)</f>
        <v>1194.915</v>
      </c>
      <c r="H53" s="29">
        <f t="shared" si="2"/>
        <v>0.6289026315789473</v>
      </c>
    </row>
    <row r="54" spans="1:8" ht="25.5">
      <c r="A54" s="15" t="s">
        <v>2</v>
      </c>
      <c r="B54" s="14" t="s">
        <v>87</v>
      </c>
      <c r="C54" s="14" t="s">
        <v>62</v>
      </c>
      <c r="D54" s="14" t="s">
        <v>159</v>
      </c>
      <c r="E54" s="12" t="s">
        <v>133</v>
      </c>
      <c r="F54" s="19">
        <v>1900</v>
      </c>
      <c r="G54" s="19">
        <v>1194.915</v>
      </c>
      <c r="H54" s="29">
        <f t="shared" si="2"/>
        <v>0.6289026315789473</v>
      </c>
    </row>
    <row r="55" spans="1:8" s="3" customFormat="1" ht="25.5">
      <c r="A55" s="11" t="s">
        <v>14</v>
      </c>
      <c r="B55" s="12" t="s">
        <v>57</v>
      </c>
      <c r="C55" s="12"/>
      <c r="D55" s="12"/>
      <c r="E55" s="12"/>
      <c r="F55" s="18">
        <f>F56+F69+F82</f>
        <v>86926.78659999999</v>
      </c>
      <c r="G55" s="18">
        <f>G56+G69+G82</f>
        <v>76872.5485</v>
      </c>
      <c r="H55" s="30">
        <f t="shared" si="2"/>
        <v>0.8843367103138725</v>
      </c>
    </row>
    <row r="56" spans="1:8" s="1" customFormat="1" ht="12.75">
      <c r="A56" s="13" t="s">
        <v>15</v>
      </c>
      <c r="B56" s="14" t="s">
        <v>57</v>
      </c>
      <c r="C56" s="12" t="s">
        <v>58</v>
      </c>
      <c r="D56" s="12"/>
      <c r="E56" s="12"/>
      <c r="F56" s="18">
        <f>F63+F66+F61+F59+F57</f>
        <v>21718.1906</v>
      </c>
      <c r="G56" s="18">
        <f>G63+G66+G61+G59+G57</f>
        <v>18501.129450000004</v>
      </c>
      <c r="H56" s="30">
        <f t="shared" si="2"/>
        <v>0.8518725058983506</v>
      </c>
    </row>
    <row r="57" spans="1:8" s="1" customFormat="1" ht="89.25">
      <c r="A57" s="20" t="s">
        <v>188</v>
      </c>
      <c r="B57" s="39" t="s">
        <v>57</v>
      </c>
      <c r="C57" s="39" t="s">
        <v>58</v>
      </c>
      <c r="D57" s="40" t="s">
        <v>160</v>
      </c>
      <c r="E57" s="39"/>
      <c r="F57" s="19">
        <f>F58</f>
        <v>432.996</v>
      </c>
      <c r="G57" s="19">
        <f>G58</f>
        <v>432.996</v>
      </c>
      <c r="H57" s="29">
        <f t="shared" si="2"/>
        <v>1</v>
      </c>
    </row>
    <row r="58" spans="1:8" s="1" customFormat="1" ht="12.75">
      <c r="A58" s="15" t="s">
        <v>13</v>
      </c>
      <c r="B58" s="14" t="s">
        <v>57</v>
      </c>
      <c r="C58" s="14" t="s">
        <v>58</v>
      </c>
      <c r="D58" s="14" t="s">
        <v>160</v>
      </c>
      <c r="E58" s="12" t="s">
        <v>46</v>
      </c>
      <c r="F58" s="19">
        <v>432.996</v>
      </c>
      <c r="G58" s="19">
        <v>432.996</v>
      </c>
      <c r="H58" s="29">
        <f t="shared" si="2"/>
        <v>1</v>
      </c>
    </row>
    <row r="59" spans="1:8" s="1" customFormat="1" ht="64.5" customHeight="1">
      <c r="A59" s="41" t="s">
        <v>189</v>
      </c>
      <c r="B59" s="39" t="s">
        <v>57</v>
      </c>
      <c r="C59" s="39" t="s">
        <v>58</v>
      </c>
      <c r="D59" s="40" t="s">
        <v>161</v>
      </c>
      <c r="E59" s="39"/>
      <c r="F59" s="19">
        <f>F60</f>
        <v>16.2953</v>
      </c>
      <c r="G59" s="19">
        <f>G60</f>
        <v>16.2953</v>
      </c>
      <c r="H59" s="29">
        <f t="shared" si="2"/>
        <v>1</v>
      </c>
    </row>
    <row r="60" spans="1:8" s="1" customFormat="1" ht="12.75">
      <c r="A60" s="15" t="s">
        <v>13</v>
      </c>
      <c r="B60" s="14" t="s">
        <v>57</v>
      </c>
      <c r="C60" s="14" t="s">
        <v>58</v>
      </c>
      <c r="D60" s="14" t="s">
        <v>161</v>
      </c>
      <c r="E60" s="12" t="s">
        <v>46</v>
      </c>
      <c r="F60" s="19">
        <v>16.2953</v>
      </c>
      <c r="G60" s="19">
        <v>16.2953</v>
      </c>
      <c r="H60" s="29">
        <f t="shared" si="2"/>
        <v>1</v>
      </c>
    </row>
    <row r="61" spans="1:8" s="1" customFormat="1" ht="56.25" customHeight="1">
      <c r="A61" s="20" t="s">
        <v>190</v>
      </c>
      <c r="B61" s="14" t="s">
        <v>57</v>
      </c>
      <c r="C61" s="14" t="s">
        <v>58</v>
      </c>
      <c r="D61" s="12" t="s">
        <v>161</v>
      </c>
      <c r="E61" s="42"/>
      <c r="F61" s="19">
        <f>F62</f>
        <v>16.2953</v>
      </c>
      <c r="G61" s="19">
        <f>G62</f>
        <v>16.2953</v>
      </c>
      <c r="H61" s="29">
        <f t="shared" si="2"/>
        <v>1</v>
      </c>
    </row>
    <row r="62" spans="1:8" s="1" customFormat="1" ht="12.75">
      <c r="A62" s="15" t="s">
        <v>13</v>
      </c>
      <c r="B62" s="14" t="s">
        <v>57</v>
      </c>
      <c r="C62" s="14" t="s">
        <v>58</v>
      </c>
      <c r="D62" s="39" t="s">
        <v>161</v>
      </c>
      <c r="E62" s="40" t="s">
        <v>46</v>
      </c>
      <c r="F62" s="19">
        <v>16.2953</v>
      </c>
      <c r="G62" s="19">
        <v>16.2953</v>
      </c>
      <c r="H62" s="29">
        <f t="shared" si="2"/>
        <v>1</v>
      </c>
    </row>
    <row r="63" spans="1:8" s="2" customFormat="1" ht="51">
      <c r="A63" s="20" t="s">
        <v>184</v>
      </c>
      <c r="B63" s="14" t="s">
        <v>57</v>
      </c>
      <c r="C63" s="14" t="s">
        <v>58</v>
      </c>
      <c r="D63" s="12" t="s">
        <v>63</v>
      </c>
      <c r="E63" s="42"/>
      <c r="F63" s="19">
        <f>F64+F65</f>
        <v>20724.371</v>
      </c>
      <c r="G63" s="19">
        <f>G64+G65</f>
        <v>17887.37585</v>
      </c>
      <c r="H63" s="29">
        <f t="shared" si="2"/>
        <v>0.8631082627308689</v>
      </c>
    </row>
    <row r="64" spans="1:8" s="3" customFormat="1" ht="12.75">
      <c r="A64" s="15" t="s">
        <v>13</v>
      </c>
      <c r="B64" s="14" t="s">
        <v>57</v>
      </c>
      <c r="C64" s="14" t="s">
        <v>58</v>
      </c>
      <c r="D64" s="14" t="s">
        <v>63</v>
      </c>
      <c r="E64" s="12" t="s">
        <v>46</v>
      </c>
      <c r="F64" s="19">
        <v>20117.067</v>
      </c>
      <c r="G64" s="19">
        <v>17576.66171</v>
      </c>
      <c r="H64" s="29">
        <f t="shared" si="2"/>
        <v>0.8737189029593628</v>
      </c>
    </row>
    <row r="65" spans="1:8" s="3" customFormat="1" ht="25.5">
      <c r="A65" s="15" t="s">
        <v>2</v>
      </c>
      <c r="B65" s="14" t="s">
        <v>57</v>
      </c>
      <c r="C65" s="14" t="s">
        <v>58</v>
      </c>
      <c r="D65" s="14" t="s">
        <v>63</v>
      </c>
      <c r="E65" s="12" t="s">
        <v>133</v>
      </c>
      <c r="F65" s="19">
        <v>607.304</v>
      </c>
      <c r="G65" s="19">
        <v>310.71414</v>
      </c>
      <c r="H65" s="29">
        <f t="shared" si="2"/>
        <v>0.5116286736132152</v>
      </c>
    </row>
    <row r="66" spans="1:8" s="3" customFormat="1" ht="51">
      <c r="A66" s="20" t="s">
        <v>165</v>
      </c>
      <c r="B66" s="14" t="s">
        <v>57</v>
      </c>
      <c r="C66" s="14" t="s">
        <v>58</v>
      </c>
      <c r="D66" s="12" t="s">
        <v>134</v>
      </c>
      <c r="E66" s="12"/>
      <c r="F66" s="19">
        <f>F67+F68</f>
        <v>528.233</v>
      </c>
      <c r="G66" s="19">
        <f>G68</f>
        <v>148.167</v>
      </c>
      <c r="H66" s="29">
        <f t="shared" si="2"/>
        <v>0.28049553890044737</v>
      </c>
    </row>
    <row r="67" spans="1:8" s="3" customFormat="1" ht="12.75">
      <c r="A67" s="15" t="s">
        <v>16</v>
      </c>
      <c r="B67" s="14" t="s">
        <v>57</v>
      </c>
      <c r="C67" s="14" t="s">
        <v>58</v>
      </c>
      <c r="D67" s="14" t="s">
        <v>134</v>
      </c>
      <c r="E67" s="12" t="s">
        <v>47</v>
      </c>
      <c r="F67" s="19">
        <v>3.012</v>
      </c>
      <c r="G67" s="19">
        <v>0</v>
      </c>
      <c r="H67" s="29">
        <v>0</v>
      </c>
    </row>
    <row r="68" spans="1:8" s="3" customFormat="1" ht="25.5">
      <c r="A68" s="15" t="s">
        <v>2</v>
      </c>
      <c r="B68" s="14" t="s">
        <v>57</v>
      </c>
      <c r="C68" s="14" t="s">
        <v>58</v>
      </c>
      <c r="D68" s="14" t="s">
        <v>134</v>
      </c>
      <c r="E68" s="12" t="s">
        <v>133</v>
      </c>
      <c r="F68" s="19">
        <v>525.221</v>
      </c>
      <c r="G68" s="19">
        <v>148.167</v>
      </c>
      <c r="H68" s="29">
        <f aca="true" t="shared" si="3" ref="H68:H74">IF(OR(F68=0,G68=0),"",G68/F68)</f>
        <v>0.2821041047482869</v>
      </c>
    </row>
    <row r="69" spans="1:8" s="3" customFormat="1" ht="12.75">
      <c r="A69" s="13" t="s">
        <v>17</v>
      </c>
      <c r="B69" s="14" t="s">
        <v>57</v>
      </c>
      <c r="C69" s="12" t="s">
        <v>59</v>
      </c>
      <c r="D69" s="12"/>
      <c r="E69" s="12"/>
      <c r="F69" s="18">
        <f>F74+F77+F71+F73+F80</f>
        <v>5614.927</v>
      </c>
      <c r="G69" s="18">
        <f>G74+G77+G71+G73+G80</f>
        <v>2833.84799</v>
      </c>
      <c r="H69" s="30">
        <f t="shared" si="3"/>
        <v>0.50469899074378</v>
      </c>
    </row>
    <row r="70" spans="1:8" s="3" customFormat="1" ht="51">
      <c r="A70" s="43" t="s">
        <v>191</v>
      </c>
      <c r="B70" s="14" t="s">
        <v>57</v>
      </c>
      <c r="C70" s="14" t="s">
        <v>59</v>
      </c>
      <c r="D70" s="12" t="s">
        <v>162</v>
      </c>
      <c r="E70" s="12"/>
      <c r="F70" s="19">
        <f>SUM(F71)</f>
        <v>1185.3</v>
      </c>
      <c r="G70" s="19">
        <f>SUM(G71)</f>
        <v>1185.3</v>
      </c>
      <c r="H70" s="29">
        <f t="shared" si="3"/>
        <v>1</v>
      </c>
    </row>
    <row r="71" spans="1:8" s="3" customFormat="1" ht="12.75">
      <c r="A71" s="15" t="s">
        <v>16</v>
      </c>
      <c r="B71" s="14" t="s">
        <v>57</v>
      </c>
      <c r="C71" s="14" t="s">
        <v>59</v>
      </c>
      <c r="D71" s="14" t="s">
        <v>162</v>
      </c>
      <c r="E71" s="12" t="s">
        <v>47</v>
      </c>
      <c r="F71" s="19">
        <v>1185.3</v>
      </c>
      <c r="G71" s="19">
        <v>1185.3</v>
      </c>
      <c r="H71" s="29">
        <f t="shared" si="3"/>
        <v>1</v>
      </c>
    </row>
    <row r="72" spans="1:8" s="3" customFormat="1" ht="51">
      <c r="A72" s="43" t="s">
        <v>166</v>
      </c>
      <c r="B72" s="14" t="s">
        <v>57</v>
      </c>
      <c r="C72" s="14" t="s">
        <v>59</v>
      </c>
      <c r="D72" s="12" t="s">
        <v>163</v>
      </c>
      <c r="E72" s="12"/>
      <c r="F72" s="19">
        <f>SUM(F73)</f>
        <v>254</v>
      </c>
      <c r="G72" s="19">
        <f>SUM(G73)</f>
        <v>254</v>
      </c>
      <c r="H72" s="29">
        <f t="shared" si="3"/>
        <v>1</v>
      </c>
    </row>
    <row r="73" spans="1:8" s="3" customFormat="1" ht="12.75">
      <c r="A73" s="15" t="s">
        <v>16</v>
      </c>
      <c r="B73" s="14" t="s">
        <v>57</v>
      </c>
      <c r="C73" s="14" t="s">
        <v>59</v>
      </c>
      <c r="D73" s="14" t="s">
        <v>163</v>
      </c>
      <c r="E73" s="12" t="s">
        <v>47</v>
      </c>
      <c r="F73" s="19">
        <v>254</v>
      </c>
      <c r="G73" s="19">
        <v>254</v>
      </c>
      <c r="H73" s="29">
        <f t="shared" si="3"/>
        <v>1</v>
      </c>
    </row>
    <row r="74" spans="1:8" s="3" customFormat="1" ht="51">
      <c r="A74" s="15" t="s">
        <v>54</v>
      </c>
      <c r="B74" s="39" t="s">
        <v>57</v>
      </c>
      <c r="C74" s="14" t="s">
        <v>59</v>
      </c>
      <c r="D74" s="12" t="s">
        <v>64</v>
      </c>
      <c r="E74" s="14"/>
      <c r="F74" s="19">
        <f>F75+F76</f>
        <v>1830</v>
      </c>
      <c r="G74" s="19">
        <f>G75+G76</f>
        <v>779.97349</v>
      </c>
      <c r="H74" s="29">
        <f t="shared" si="3"/>
        <v>0.4262150218579235</v>
      </c>
    </row>
    <row r="75" spans="1:8" s="3" customFormat="1" ht="12.75">
      <c r="A75" s="15" t="s">
        <v>16</v>
      </c>
      <c r="B75" s="14" t="s">
        <v>57</v>
      </c>
      <c r="C75" s="14" t="s">
        <v>59</v>
      </c>
      <c r="D75" s="14" t="s">
        <v>64</v>
      </c>
      <c r="E75" s="12" t="s">
        <v>47</v>
      </c>
      <c r="F75" s="19">
        <v>1050</v>
      </c>
      <c r="G75" s="19"/>
      <c r="H75" s="29">
        <v>0</v>
      </c>
    </row>
    <row r="76" spans="1:8" s="3" customFormat="1" ht="25.5">
      <c r="A76" s="15" t="s">
        <v>2</v>
      </c>
      <c r="B76" s="14" t="s">
        <v>57</v>
      </c>
      <c r="C76" s="14" t="s">
        <v>59</v>
      </c>
      <c r="D76" s="14" t="s">
        <v>64</v>
      </c>
      <c r="E76" s="12" t="s">
        <v>133</v>
      </c>
      <c r="F76" s="19">
        <v>780</v>
      </c>
      <c r="G76" s="19">
        <v>779.97349</v>
      </c>
      <c r="H76" s="29">
        <f>IF(OR(F76=0,G76=0),"",G76/F76)</f>
        <v>0.9999660128205128</v>
      </c>
    </row>
    <row r="77" spans="1:8" s="3" customFormat="1" ht="62.25" customHeight="1">
      <c r="A77" s="15" t="s">
        <v>187</v>
      </c>
      <c r="B77" s="14" t="s">
        <v>57</v>
      </c>
      <c r="C77" s="14" t="s">
        <v>59</v>
      </c>
      <c r="D77" s="12" t="s">
        <v>65</v>
      </c>
      <c r="E77" s="14"/>
      <c r="F77" s="19">
        <f>F78+F79</f>
        <v>2091.627</v>
      </c>
      <c r="G77" s="19">
        <f>G78</f>
        <v>360.5745</v>
      </c>
      <c r="H77" s="29">
        <f>IF(OR(F77=0,G77=0),"",G77/F77)</f>
        <v>0.1723894843583488</v>
      </c>
    </row>
    <row r="78" spans="1:8" s="3" customFormat="1" ht="12.75">
      <c r="A78" s="15" t="s">
        <v>16</v>
      </c>
      <c r="B78" s="14" t="s">
        <v>57</v>
      </c>
      <c r="C78" s="14" t="s">
        <v>59</v>
      </c>
      <c r="D78" s="14" t="s">
        <v>65</v>
      </c>
      <c r="E78" s="12" t="s">
        <v>47</v>
      </c>
      <c r="F78" s="19">
        <v>1201.915</v>
      </c>
      <c r="G78" s="19">
        <v>360.5745</v>
      </c>
      <c r="H78" s="29">
        <f>IF(OR(F78=0,G78=0),"",G78/F78)</f>
        <v>0.3</v>
      </c>
    </row>
    <row r="79" spans="1:8" s="3" customFormat="1" ht="25.5">
      <c r="A79" s="15" t="s">
        <v>2</v>
      </c>
      <c r="B79" s="14" t="s">
        <v>57</v>
      </c>
      <c r="C79" s="14" t="s">
        <v>59</v>
      </c>
      <c r="D79" s="14" t="s">
        <v>65</v>
      </c>
      <c r="E79" s="12" t="s">
        <v>133</v>
      </c>
      <c r="F79" s="19">
        <v>889.712</v>
      </c>
      <c r="G79" s="19">
        <v>0</v>
      </c>
      <c r="H79" s="29">
        <v>0</v>
      </c>
    </row>
    <row r="80" spans="1:8" s="3" customFormat="1" ht="76.5">
      <c r="A80" s="15" t="s">
        <v>167</v>
      </c>
      <c r="B80" s="14" t="s">
        <v>57</v>
      </c>
      <c r="C80" s="14" t="s">
        <v>59</v>
      </c>
      <c r="D80" s="12" t="s">
        <v>164</v>
      </c>
      <c r="E80" s="14"/>
      <c r="F80" s="19">
        <f>F81</f>
        <v>254</v>
      </c>
      <c r="G80" s="19">
        <f>G81</f>
        <v>254</v>
      </c>
      <c r="H80" s="29">
        <f aca="true" t="shared" si="4" ref="H80:H111">IF(OR(F80=0,G80=0),"",G80/F80)</f>
        <v>1</v>
      </c>
    </row>
    <row r="81" spans="1:8" s="3" customFormat="1" ht="12.75">
      <c r="A81" s="15" t="s">
        <v>16</v>
      </c>
      <c r="B81" s="14" t="s">
        <v>57</v>
      </c>
      <c r="C81" s="14" t="s">
        <v>59</v>
      </c>
      <c r="D81" s="14" t="s">
        <v>164</v>
      </c>
      <c r="E81" s="12" t="s">
        <v>47</v>
      </c>
      <c r="F81" s="19">
        <f>254</f>
        <v>254</v>
      </c>
      <c r="G81" s="19">
        <v>254</v>
      </c>
      <c r="H81" s="29">
        <f t="shared" si="4"/>
        <v>1</v>
      </c>
    </row>
    <row r="82" spans="1:8" s="3" customFormat="1" ht="12.75">
      <c r="A82" s="13" t="s">
        <v>18</v>
      </c>
      <c r="B82" s="14" t="s">
        <v>57</v>
      </c>
      <c r="C82" s="12" t="s">
        <v>60</v>
      </c>
      <c r="D82" s="12"/>
      <c r="E82" s="12"/>
      <c r="F82" s="18">
        <f>F83+F85+F87+F89+F91+F93+F95</f>
        <v>59593.668999999994</v>
      </c>
      <c r="G82" s="18">
        <f>G83+G85+G87+G89+G91+G93+G95</f>
        <v>55537.571059999995</v>
      </c>
      <c r="H82" s="30">
        <f t="shared" si="4"/>
        <v>0.9319374355017477</v>
      </c>
    </row>
    <row r="83" spans="1:8" ht="12.75">
      <c r="A83" s="15" t="s">
        <v>19</v>
      </c>
      <c r="B83" s="14" t="s">
        <v>57</v>
      </c>
      <c r="C83" s="14" t="s">
        <v>60</v>
      </c>
      <c r="D83" s="12" t="s">
        <v>66</v>
      </c>
      <c r="E83" s="14"/>
      <c r="F83" s="19">
        <f>F84</f>
        <v>7857.2</v>
      </c>
      <c r="G83" s="19">
        <f>G84</f>
        <v>7444.0298</v>
      </c>
      <c r="H83" s="29">
        <f t="shared" si="4"/>
        <v>0.9474150842539327</v>
      </c>
    </row>
    <row r="84" spans="1:8" ht="25.5">
      <c r="A84" s="15" t="s">
        <v>12</v>
      </c>
      <c r="B84" s="14" t="s">
        <v>57</v>
      </c>
      <c r="C84" s="14" t="s">
        <v>60</v>
      </c>
      <c r="D84" s="14" t="s">
        <v>66</v>
      </c>
      <c r="E84" s="12" t="s">
        <v>133</v>
      </c>
      <c r="F84" s="19">
        <v>7857.2</v>
      </c>
      <c r="G84" s="19">
        <v>7444.0298</v>
      </c>
      <c r="H84" s="29">
        <f t="shared" si="4"/>
        <v>0.9474150842539327</v>
      </c>
    </row>
    <row r="85" spans="1:8" s="2" customFormat="1" ht="51">
      <c r="A85" s="15" t="s">
        <v>20</v>
      </c>
      <c r="B85" s="14" t="s">
        <v>57</v>
      </c>
      <c r="C85" s="14" t="s">
        <v>60</v>
      </c>
      <c r="D85" s="12" t="s">
        <v>67</v>
      </c>
      <c r="E85" s="14"/>
      <c r="F85" s="19">
        <f>F86</f>
        <v>17885.019</v>
      </c>
      <c r="G85" s="19">
        <f>G86</f>
        <v>17807.12259</v>
      </c>
      <c r="H85" s="29">
        <f t="shared" si="4"/>
        <v>0.9956446000979926</v>
      </c>
    </row>
    <row r="86" spans="1:8" s="3" customFormat="1" ht="25.5">
      <c r="A86" s="15" t="s">
        <v>21</v>
      </c>
      <c r="B86" s="14" t="s">
        <v>57</v>
      </c>
      <c r="C86" s="14" t="s">
        <v>60</v>
      </c>
      <c r="D86" s="14" t="s">
        <v>67</v>
      </c>
      <c r="E86" s="12" t="s">
        <v>133</v>
      </c>
      <c r="F86" s="19">
        <v>17885.019</v>
      </c>
      <c r="G86" s="19">
        <v>17807.12259</v>
      </c>
      <c r="H86" s="29">
        <f t="shared" si="4"/>
        <v>0.9956446000979926</v>
      </c>
    </row>
    <row r="87" spans="1:8" s="2" customFormat="1" ht="12.75">
      <c r="A87" s="15" t="s">
        <v>22</v>
      </c>
      <c r="B87" s="14" t="s">
        <v>57</v>
      </c>
      <c r="C87" s="14" t="s">
        <v>60</v>
      </c>
      <c r="D87" s="12" t="s">
        <v>68</v>
      </c>
      <c r="E87" s="14"/>
      <c r="F87" s="19">
        <f>F88</f>
        <v>2472.7</v>
      </c>
      <c r="G87" s="19">
        <f>G88</f>
        <v>2472.7</v>
      </c>
      <c r="H87" s="29">
        <f t="shared" si="4"/>
        <v>1</v>
      </c>
    </row>
    <row r="88" spans="1:8" s="3" customFormat="1" ht="25.5">
      <c r="A88" s="15" t="s">
        <v>23</v>
      </c>
      <c r="B88" s="14" t="s">
        <v>57</v>
      </c>
      <c r="C88" s="14" t="s">
        <v>60</v>
      </c>
      <c r="D88" s="14" t="s">
        <v>68</v>
      </c>
      <c r="E88" s="12" t="s">
        <v>133</v>
      </c>
      <c r="F88" s="19">
        <v>2472.7</v>
      </c>
      <c r="G88" s="19">
        <v>2472.7</v>
      </c>
      <c r="H88" s="29">
        <f t="shared" si="4"/>
        <v>1</v>
      </c>
    </row>
    <row r="89" spans="1:8" s="2" customFormat="1" ht="12.75">
      <c r="A89" s="15" t="s">
        <v>135</v>
      </c>
      <c r="B89" s="14" t="s">
        <v>57</v>
      </c>
      <c r="C89" s="14" t="s">
        <v>60</v>
      </c>
      <c r="D89" s="12" t="s">
        <v>69</v>
      </c>
      <c r="E89" s="14"/>
      <c r="F89" s="19">
        <f>F90</f>
        <v>3779.284</v>
      </c>
      <c r="G89" s="19">
        <f>G90</f>
        <v>2770.44776</v>
      </c>
      <c r="H89" s="29">
        <f t="shared" si="4"/>
        <v>0.7330615428742587</v>
      </c>
    </row>
    <row r="90" spans="1:8" s="3" customFormat="1" ht="25.5">
      <c r="A90" s="15" t="s">
        <v>21</v>
      </c>
      <c r="B90" s="14" t="s">
        <v>57</v>
      </c>
      <c r="C90" s="14" t="s">
        <v>60</v>
      </c>
      <c r="D90" s="14" t="s">
        <v>69</v>
      </c>
      <c r="E90" s="12" t="s">
        <v>133</v>
      </c>
      <c r="F90" s="19">
        <v>3779.284</v>
      </c>
      <c r="G90" s="19">
        <v>2770.44776</v>
      </c>
      <c r="H90" s="29">
        <f t="shared" si="4"/>
        <v>0.7330615428742587</v>
      </c>
    </row>
    <row r="91" spans="1:8" ht="75.75" customHeight="1">
      <c r="A91" s="15" t="s">
        <v>168</v>
      </c>
      <c r="B91" s="14" t="s">
        <v>57</v>
      </c>
      <c r="C91" s="14" t="s">
        <v>60</v>
      </c>
      <c r="D91" s="12" t="s">
        <v>70</v>
      </c>
      <c r="E91" s="14"/>
      <c r="F91" s="19">
        <f>F92</f>
        <v>23915.3</v>
      </c>
      <c r="G91" s="19">
        <f>G92</f>
        <v>21733.57425</v>
      </c>
      <c r="H91" s="29">
        <f t="shared" si="4"/>
        <v>0.9087728044389994</v>
      </c>
    </row>
    <row r="92" spans="1:8" ht="25.5">
      <c r="A92" s="15" t="s">
        <v>12</v>
      </c>
      <c r="B92" s="14" t="s">
        <v>57</v>
      </c>
      <c r="C92" s="14" t="s">
        <v>60</v>
      </c>
      <c r="D92" s="14" t="s">
        <v>70</v>
      </c>
      <c r="E92" s="12" t="s">
        <v>133</v>
      </c>
      <c r="F92" s="19">
        <v>23915.3</v>
      </c>
      <c r="G92" s="19">
        <v>21733.57425</v>
      </c>
      <c r="H92" s="29">
        <f t="shared" si="4"/>
        <v>0.9087728044389994</v>
      </c>
    </row>
    <row r="93" spans="1:8" s="2" customFormat="1" ht="54" customHeight="1">
      <c r="A93" s="15" t="s">
        <v>169</v>
      </c>
      <c r="B93" s="14" t="s">
        <v>57</v>
      </c>
      <c r="C93" s="14" t="s">
        <v>60</v>
      </c>
      <c r="D93" s="12" t="s">
        <v>71</v>
      </c>
      <c r="E93" s="14"/>
      <c r="F93" s="19">
        <f>F94</f>
        <v>1684.166</v>
      </c>
      <c r="G93" s="19">
        <f>G94</f>
        <v>1684.166</v>
      </c>
      <c r="H93" s="29">
        <f t="shared" si="4"/>
        <v>1</v>
      </c>
    </row>
    <row r="94" spans="1:8" s="3" customFormat="1" ht="12.75">
      <c r="A94" s="15" t="s">
        <v>16</v>
      </c>
      <c r="B94" s="14" t="s">
        <v>57</v>
      </c>
      <c r="C94" s="14" t="s">
        <v>60</v>
      </c>
      <c r="D94" s="14" t="s">
        <v>71</v>
      </c>
      <c r="E94" s="12" t="s">
        <v>47</v>
      </c>
      <c r="F94" s="19">
        <v>1684.166</v>
      </c>
      <c r="G94" s="19">
        <v>1684.166</v>
      </c>
      <c r="H94" s="29">
        <f t="shared" si="4"/>
        <v>1</v>
      </c>
    </row>
    <row r="95" spans="1:8" ht="51">
      <c r="A95" s="15" t="s">
        <v>24</v>
      </c>
      <c r="B95" s="14" t="s">
        <v>57</v>
      </c>
      <c r="C95" s="14" t="s">
        <v>60</v>
      </c>
      <c r="D95" s="12" t="s">
        <v>72</v>
      </c>
      <c r="E95" s="14"/>
      <c r="F95" s="19">
        <f>F96</f>
        <v>2000</v>
      </c>
      <c r="G95" s="19">
        <f>G96</f>
        <v>1625.53066</v>
      </c>
      <c r="H95" s="29">
        <f t="shared" si="4"/>
        <v>0.81276533</v>
      </c>
    </row>
    <row r="96" spans="1:8" s="1" customFormat="1" ht="25.5">
      <c r="A96" s="15" t="s">
        <v>12</v>
      </c>
      <c r="B96" s="14" t="s">
        <v>57</v>
      </c>
      <c r="C96" s="14" t="s">
        <v>60</v>
      </c>
      <c r="D96" s="14" t="s">
        <v>72</v>
      </c>
      <c r="E96" s="12" t="s">
        <v>133</v>
      </c>
      <c r="F96" s="19">
        <v>2000</v>
      </c>
      <c r="G96" s="19">
        <v>1625.53066</v>
      </c>
      <c r="H96" s="29">
        <f t="shared" si="4"/>
        <v>0.81276533</v>
      </c>
    </row>
    <row r="97" spans="1:8" ht="15.75" customHeight="1">
      <c r="A97" s="11" t="s">
        <v>25</v>
      </c>
      <c r="B97" s="12" t="s">
        <v>97</v>
      </c>
      <c r="C97" s="12"/>
      <c r="D97" s="12"/>
      <c r="E97" s="12"/>
      <c r="F97" s="18">
        <f>F98+F101+F108</f>
        <v>13312.653</v>
      </c>
      <c r="G97" s="18">
        <f>G98+G101+G108</f>
        <v>13312.65199</v>
      </c>
      <c r="H97" s="30">
        <f t="shared" si="4"/>
        <v>0.9999999241323273</v>
      </c>
    </row>
    <row r="98" spans="1:8" s="3" customFormat="1" ht="12.75">
      <c r="A98" s="13" t="s">
        <v>26</v>
      </c>
      <c r="B98" s="14" t="s">
        <v>97</v>
      </c>
      <c r="C98" s="12" t="s">
        <v>59</v>
      </c>
      <c r="D98" s="12"/>
      <c r="E98" s="12"/>
      <c r="F98" s="18">
        <f>SUM(F99)</f>
        <v>12535.096</v>
      </c>
      <c r="G98" s="18">
        <f>SUM(G99)</f>
        <v>12535.09585</v>
      </c>
      <c r="H98" s="30">
        <f t="shared" si="4"/>
        <v>0.9999999880335978</v>
      </c>
    </row>
    <row r="99" spans="1:8" ht="25.5">
      <c r="A99" s="15" t="s">
        <v>117</v>
      </c>
      <c r="B99" s="14" t="s">
        <v>97</v>
      </c>
      <c r="C99" s="14" t="s">
        <v>59</v>
      </c>
      <c r="D99" s="12" t="s">
        <v>98</v>
      </c>
      <c r="E99" s="14"/>
      <c r="F99" s="19">
        <f>SUM(F100)</f>
        <v>12535.096</v>
      </c>
      <c r="G99" s="19">
        <f>SUM(G100)</f>
        <v>12535.09585</v>
      </c>
      <c r="H99" s="29">
        <f t="shared" si="4"/>
        <v>0.9999999880335978</v>
      </c>
    </row>
    <row r="100" spans="1:8" ht="25.5">
      <c r="A100" s="15" t="s">
        <v>8</v>
      </c>
      <c r="B100" s="14" t="s">
        <v>97</v>
      </c>
      <c r="C100" s="14" t="s">
        <v>59</v>
      </c>
      <c r="D100" s="14" t="s">
        <v>98</v>
      </c>
      <c r="E100" s="12" t="s">
        <v>45</v>
      </c>
      <c r="F100" s="19">
        <v>12535.096</v>
      </c>
      <c r="G100" s="19">
        <v>12535.09585</v>
      </c>
      <c r="H100" s="29">
        <f t="shared" si="4"/>
        <v>0.9999999880335978</v>
      </c>
    </row>
    <row r="101" spans="1:8" ht="25.5">
      <c r="A101" s="13" t="s">
        <v>27</v>
      </c>
      <c r="B101" s="14" t="s">
        <v>97</v>
      </c>
      <c r="C101" s="12" t="s">
        <v>97</v>
      </c>
      <c r="D101" s="12"/>
      <c r="E101" s="12"/>
      <c r="F101" s="19">
        <f>SUM(F102,F105)</f>
        <v>331</v>
      </c>
      <c r="G101" s="19">
        <f>SUM(G102,G105)</f>
        <v>331</v>
      </c>
      <c r="H101" s="29">
        <f t="shared" si="4"/>
        <v>1</v>
      </c>
    </row>
    <row r="102" spans="1:8" ht="25.5">
      <c r="A102" s="15" t="s">
        <v>145</v>
      </c>
      <c r="B102" s="14" t="s">
        <v>97</v>
      </c>
      <c r="C102" s="14" t="s">
        <v>97</v>
      </c>
      <c r="D102" s="12" t="s">
        <v>146</v>
      </c>
      <c r="E102" s="12"/>
      <c r="F102" s="19">
        <f>SUM(F104+F103)</f>
        <v>31</v>
      </c>
      <c r="G102" s="19">
        <f>SUM(G104+G103)</f>
        <v>31</v>
      </c>
      <c r="H102" s="29">
        <f t="shared" si="4"/>
        <v>1</v>
      </c>
    </row>
    <row r="103" spans="1:8" ht="25.5">
      <c r="A103" s="15" t="s">
        <v>8</v>
      </c>
      <c r="B103" s="14" t="s">
        <v>97</v>
      </c>
      <c r="C103" s="14" t="s">
        <v>97</v>
      </c>
      <c r="D103" s="14" t="s">
        <v>146</v>
      </c>
      <c r="E103" s="34" t="s">
        <v>45</v>
      </c>
      <c r="F103" s="19">
        <v>31</v>
      </c>
      <c r="G103" s="19">
        <v>31</v>
      </c>
      <c r="H103" s="29">
        <f t="shared" si="4"/>
        <v>1</v>
      </c>
    </row>
    <row r="104" spans="1:8" ht="25.5" hidden="1">
      <c r="A104" s="15" t="s">
        <v>2</v>
      </c>
      <c r="B104" s="14" t="s">
        <v>97</v>
      </c>
      <c r="C104" s="14" t="s">
        <v>97</v>
      </c>
      <c r="D104" s="14" t="s">
        <v>146</v>
      </c>
      <c r="E104" s="12" t="s">
        <v>133</v>
      </c>
      <c r="F104" s="19">
        <v>0</v>
      </c>
      <c r="G104" s="19"/>
      <c r="H104" s="29">
        <f t="shared" si="4"/>
      </c>
    </row>
    <row r="105" spans="1:8" ht="38.25">
      <c r="A105" s="15" t="s">
        <v>121</v>
      </c>
      <c r="B105" s="14" t="s">
        <v>97</v>
      </c>
      <c r="C105" s="14" t="s">
        <v>97</v>
      </c>
      <c r="D105" s="12" t="s">
        <v>122</v>
      </c>
      <c r="E105" s="14"/>
      <c r="F105" s="19">
        <f>SUM(F107+F106)</f>
        <v>300</v>
      </c>
      <c r="G105" s="19">
        <f>SUM(G107+G106)</f>
        <v>300</v>
      </c>
      <c r="H105" s="29">
        <f t="shared" si="4"/>
        <v>1</v>
      </c>
    </row>
    <row r="106" spans="1:8" ht="25.5">
      <c r="A106" s="15" t="s">
        <v>8</v>
      </c>
      <c r="B106" s="14" t="s">
        <v>97</v>
      </c>
      <c r="C106" s="14" t="s">
        <v>97</v>
      </c>
      <c r="D106" s="14" t="s">
        <v>122</v>
      </c>
      <c r="E106" s="34" t="s">
        <v>45</v>
      </c>
      <c r="F106" s="19">
        <v>300</v>
      </c>
      <c r="G106" s="19">
        <v>300</v>
      </c>
      <c r="H106" s="29">
        <f t="shared" si="4"/>
        <v>1</v>
      </c>
    </row>
    <row r="107" spans="1:8" ht="25.5" hidden="1">
      <c r="A107" s="15" t="s">
        <v>2</v>
      </c>
      <c r="B107" s="14" t="s">
        <v>97</v>
      </c>
      <c r="C107" s="14" t="s">
        <v>97</v>
      </c>
      <c r="D107" s="14" t="s">
        <v>122</v>
      </c>
      <c r="E107" s="12" t="s">
        <v>133</v>
      </c>
      <c r="F107" s="19">
        <v>0</v>
      </c>
      <c r="G107" s="19"/>
      <c r="H107" s="29">
        <f t="shared" si="4"/>
      </c>
    </row>
    <row r="108" spans="1:8" ht="12.75">
      <c r="A108" s="13" t="s">
        <v>123</v>
      </c>
      <c r="B108" s="14" t="s">
        <v>97</v>
      </c>
      <c r="C108" s="12" t="s">
        <v>93</v>
      </c>
      <c r="D108" s="14"/>
      <c r="E108" s="12"/>
      <c r="F108" s="19">
        <f>SUM(F109,F111)</f>
        <v>446.557</v>
      </c>
      <c r="G108" s="19">
        <f>SUM(G109,G111)</f>
        <v>446.55614</v>
      </c>
      <c r="H108" s="29">
        <f t="shared" si="4"/>
        <v>0.9999980741540274</v>
      </c>
    </row>
    <row r="109" spans="1:8" ht="38.25">
      <c r="A109" s="15" t="s">
        <v>176</v>
      </c>
      <c r="B109" s="14" t="s">
        <v>97</v>
      </c>
      <c r="C109" s="14" t="s">
        <v>93</v>
      </c>
      <c r="D109" s="12" t="s">
        <v>124</v>
      </c>
      <c r="E109" s="12"/>
      <c r="F109" s="19">
        <f>SUM(F110)</f>
        <v>54.093</v>
      </c>
      <c r="G109" s="19">
        <f>SUM(G110)</f>
        <v>54.09298</v>
      </c>
      <c r="H109" s="29">
        <f t="shared" si="4"/>
        <v>0.9999996302663929</v>
      </c>
    </row>
    <row r="110" spans="1:8" ht="25.5">
      <c r="A110" s="15" t="s">
        <v>8</v>
      </c>
      <c r="B110" s="14" t="s">
        <v>97</v>
      </c>
      <c r="C110" s="14" t="s">
        <v>93</v>
      </c>
      <c r="D110" s="14" t="s">
        <v>124</v>
      </c>
      <c r="E110" s="12" t="s">
        <v>45</v>
      </c>
      <c r="F110" s="19">
        <v>54.093</v>
      </c>
      <c r="G110" s="19">
        <v>54.09298</v>
      </c>
      <c r="H110" s="29">
        <f t="shared" si="4"/>
        <v>0.9999996302663929</v>
      </c>
    </row>
    <row r="111" spans="1:8" ht="38.25">
      <c r="A111" s="15" t="s">
        <v>177</v>
      </c>
      <c r="B111" s="14" t="s">
        <v>97</v>
      </c>
      <c r="C111" s="14" t="s">
        <v>93</v>
      </c>
      <c r="D111" s="12" t="s">
        <v>125</v>
      </c>
      <c r="E111" s="12"/>
      <c r="F111" s="19">
        <f>SUM(F112)</f>
        <v>392.464</v>
      </c>
      <c r="G111" s="19">
        <f>SUM(G112)</f>
        <v>392.46316</v>
      </c>
      <c r="H111" s="29">
        <f t="shared" si="4"/>
        <v>0.9999978596763016</v>
      </c>
    </row>
    <row r="112" spans="1:8" ht="25.5">
      <c r="A112" s="15" t="s">
        <v>8</v>
      </c>
      <c r="B112" s="14" t="s">
        <v>97</v>
      </c>
      <c r="C112" s="14" t="s">
        <v>93</v>
      </c>
      <c r="D112" s="14" t="s">
        <v>125</v>
      </c>
      <c r="E112" s="12" t="s">
        <v>45</v>
      </c>
      <c r="F112" s="19">
        <v>392.464</v>
      </c>
      <c r="G112" s="19">
        <v>392.46316</v>
      </c>
      <c r="H112" s="29">
        <f aca="true" t="shared" si="5" ref="H112:H143">IF(OR(F112=0,G112=0),"",G112/F112)</f>
        <v>0.9999978596763016</v>
      </c>
    </row>
    <row r="113" spans="1:8" s="3" customFormat="1" ht="18.75" customHeight="1">
      <c r="A113" s="11" t="s">
        <v>182</v>
      </c>
      <c r="B113" s="12" t="s">
        <v>99</v>
      </c>
      <c r="C113" s="12"/>
      <c r="D113" s="12"/>
      <c r="E113" s="12"/>
      <c r="F113" s="18">
        <f>F114</f>
        <v>73110.90445</v>
      </c>
      <c r="G113" s="18">
        <f>G114</f>
        <v>67041.6067</v>
      </c>
      <c r="H113" s="30">
        <f t="shared" si="5"/>
        <v>0.9169850544777387</v>
      </c>
    </row>
    <row r="114" spans="1:8" ht="12.75">
      <c r="A114" s="13" t="s">
        <v>28</v>
      </c>
      <c r="B114" s="14" t="s">
        <v>99</v>
      </c>
      <c r="C114" s="12" t="s">
        <v>58</v>
      </c>
      <c r="D114" s="12"/>
      <c r="E114" s="12"/>
      <c r="F114" s="18">
        <f>F115+F117+F119+F121+F123+F125+F127+F129+F131</f>
        <v>73110.90445</v>
      </c>
      <c r="G114" s="18">
        <f>G115+G117+G119+G121+G123+G125+G127+G129+G131</f>
        <v>67041.6067</v>
      </c>
      <c r="H114" s="30">
        <f t="shared" si="5"/>
        <v>0.9169850544777387</v>
      </c>
    </row>
    <row r="115" spans="1:8" ht="51">
      <c r="A115" s="35" t="s">
        <v>156</v>
      </c>
      <c r="B115" s="14" t="s">
        <v>99</v>
      </c>
      <c r="C115" s="14" t="s">
        <v>58</v>
      </c>
      <c r="D115" s="12" t="s">
        <v>132</v>
      </c>
      <c r="E115" s="14"/>
      <c r="F115" s="19">
        <f>SUM(F116)</f>
        <v>59</v>
      </c>
      <c r="G115" s="19">
        <f>SUM(G116)</f>
        <v>59</v>
      </c>
      <c r="H115" s="29">
        <f t="shared" si="5"/>
        <v>1</v>
      </c>
    </row>
    <row r="116" spans="1:8" ht="25.5">
      <c r="A116" s="15" t="s">
        <v>8</v>
      </c>
      <c r="B116" s="14" t="s">
        <v>99</v>
      </c>
      <c r="C116" s="14" t="s">
        <v>58</v>
      </c>
      <c r="D116" s="14" t="s">
        <v>132</v>
      </c>
      <c r="E116" s="12" t="s">
        <v>45</v>
      </c>
      <c r="F116" s="19">
        <v>59</v>
      </c>
      <c r="G116" s="19">
        <v>59</v>
      </c>
      <c r="H116" s="29">
        <f t="shared" si="5"/>
        <v>1</v>
      </c>
    </row>
    <row r="117" spans="1:8" s="3" customFormat="1" ht="25.5">
      <c r="A117" s="15" t="s">
        <v>100</v>
      </c>
      <c r="B117" s="14" t="s">
        <v>99</v>
      </c>
      <c r="C117" s="14" t="s">
        <v>58</v>
      </c>
      <c r="D117" s="12" t="s">
        <v>101</v>
      </c>
      <c r="E117" s="14"/>
      <c r="F117" s="19">
        <f>SUM(F118)</f>
        <v>27063.92045</v>
      </c>
      <c r="G117" s="19">
        <f>SUM(G118)</f>
        <v>26281.13727</v>
      </c>
      <c r="H117" s="29">
        <f t="shared" si="5"/>
        <v>0.9710765045498054</v>
      </c>
    </row>
    <row r="118" spans="1:8" ht="25.5">
      <c r="A118" s="15" t="s">
        <v>8</v>
      </c>
      <c r="B118" s="14" t="s">
        <v>99</v>
      </c>
      <c r="C118" s="14" t="s">
        <v>58</v>
      </c>
      <c r="D118" s="14" t="s">
        <v>101</v>
      </c>
      <c r="E118" s="12" t="s">
        <v>45</v>
      </c>
      <c r="F118" s="19">
        <v>27063.92045</v>
      </c>
      <c r="G118" s="19">
        <v>26281.13727</v>
      </c>
      <c r="H118" s="29">
        <f t="shared" si="5"/>
        <v>0.9710765045498054</v>
      </c>
    </row>
    <row r="119" spans="1:8" s="3" customFormat="1" ht="12.75">
      <c r="A119" s="15" t="s">
        <v>29</v>
      </c>
      <c r="B119" s="14" t="s">
        <v>99</v>
      </c>
      <c r="C119" s="14" t="s">
        <v>58</v>
      </c>
      <c r="D119" s="12" t="s">
        <v>102</v>
      </c>
      <c r="E119" s="14"/>
      <c r="F119" s="19">
        <f>SUM(F120)</f>
        <v>8397.059</v>
      </c>
      <c r="G119" s="19">
        <f>SUM(G120)</f>
        <v>8240.3889</v>
      </c>
      <c r="H119" s="29">
        <f t="shared" si="5"/>
        <v>0.9813422651907056</v>
      </c>
    </row>
    <row r="120" spans="1:8" ht="25.5">
      <c r="A120" s="15" t="s">
        <v>8</v>
      </c>
      <c r="B120" s="14" t="s">
        <v>99</v>
      </c>
      <c r="C120" s="14" t="s">
        <v>58</v>
      </c>
      <c r="D120" s="14" t="s">
        <v>102</v>
      </c>
      <c r="E120" s="12" t="s">
        <v>45</v>
      </c>
      <c r="F120" s="19">
        <v>8397.059</v>
      </c>
      <c r="G120" s="19">
        <v>8240.3889</v>
      </c>
      <c r="H120" s="29">
        <f t="shared" si="5"/>
        <v>0.9813422651907056</v>
      </c>
    </row>
    <row r="121" spans="1:8" s="3" customFormat="1" ht="12.75">
      <c r="A121" s="15" t="s">
        <v>30</v>
      </c>
      <c r="B121" s="14" t="s">
        <v>99</v>
      </c>
      <c r="C121" s="14" t="s">
        <v>58</v>
      </c>
      <c r="D121" s="12" t="s">
        <v>103</v>
      </c>
      <c r="E121" s="14"/>
      <c r="F121" s="19">
        <f>SUM(F122)</f>
        <v>9898.257</v>
      </c>
      <c r="G121" s="19">
        <f>SUM(G122)</f>
        <v>9755.07354</v>
      </c>
      <c r="H121" s="29">
        <f t="shared" si="5"/>
        <v>0.9855344774337542</v>
      </c>
    </row>
    <row r="122" spans="1:8" s="1" customFormat="1" ht="25.5">
      <c r="A122" s="15" t="s">
        <v>8</v>
      </c>
      <c r="B122" s="14" t="s">
        <v>99</v>
      </c>
      <c r="C122" s="14" t="s">
        <v>58</v>
      </c>
      <c r="D122" s="14" t="s">
        <v>103</v>
      </c>
      <c r="E122" s="12" t="s">
        <v>45</v>
      </c>
      <c r="F122" s="19">
        <v>9898.257</v>
      </c>
      <c r="G122" s="19">
        <v>9755.07354</v>
      </c>
      <c r="H122" s="29">
        <f t="shared" si="5"/>
        <v>0.9855344774337542</v>
      </c>
    </row>
    <row r="123" spans="1:8" ht="25.5">
      <c r="A123" s="15" t="s">
        <v>109</v>
      </c>
      <c r="B123" s="14" t="s">
        <v>99</v>
      </c>
      <c r="C123" s="14" t="s">
        <v>58</v>
      </c>
      <c r="D123" s="12" t="s">
        <v>104</v>
      </c>
      <c r="E123" s="14"/>
      <c r="F123" s="19">
        <f>SUM(F124)</f>
        <v>5549.668</v>
      </c>
      <c r="G123" s="19">
        <f>SUM(G124)</f>
        <v>5464.00529</v>
      </c>
      <c r="H123" s="29">
        <f t="shared" si="5"/>
        <v>0.9845643541199222</v>
      </c>
    </row>
    <row r="124" spans="1:8" s="3" customFormat="1" ht="25.5">
      <c r="A124" s="15" t="s">
        <v>8</v>
      </c>
      <c r="B124" s="14" t="s">
        <v>99</v>
      </c>
      <c r="C124" s="14" t="s">
        <v>58</v>
      </c>
      <c r="D124" s="14" t="s">
        <v>104</v>
      </c>
      <c r="E124" s="12" t="s">
        <v>45</v>
      </c>
      <c r="F124" s="19">
        <v>5549.668</v>
      </c>
      <c r="G124" s="19">
        <v>5464.00529</v>
      </c>
      <c r="H124" s="29">
        <f t="shared" si="5"/>
        <v>0.9845643541199222</v>
      </c>
    </row>
    <row r="125" spans="1:8" ht="12.75">
      <c r="A125" s="15" t="s">
        <v>108</v>
      </c>
      <c r="B125" s="14" t="s">
        <v>99</v>
      </c>
      <c r="C125" s="14" t="s">
        <v>58</v>
      </c>
      <c r="D125" s="12" t="s">
        <v>105</v>
      </c>
      <c r="E125" s="14"/>
      <c r="F125" s="19">
        <f>SUM(F126)</f>
        <v>1053</v>
      </c>
      <c r="G125" s="19">
        <f>SUM(G126)</f>
        <v>1053</v>
      </c>
      <c r="H125" s="29">
        <f t="shared" si="5"/>
        <v>1</v>
      </c>
    </row>
    <row r="126" spans="1:8" ht="25.5">
      <c r="A126" s="15" t="s">
        <v>8</v>
      </c>
      <c r="B126" s="14" t="s">
        <v>99</v>
      </c>
      <c r="C126" s="14" t="s">
        <v>58</v>
      </c>
      <c r="D126" s="14" t="s">
        <v>105</v>
      </c>
      <c r="E126" s="12" t="s">
        <v>45</v>
      </c>
      <c r="F126" s="19">
        <v>1053</v>
      </c>
      <c r="G126" s="19">
        <v>1053</v>
      </c>
      <c r="H126" s="29">
        <f t="shared" si="5"/>
        <v>1</v>
      </c>
    </row>
    <row r="127" spans="1:8" ht="51">
      <c r="A127" s="15" t="s">
        <v>178</v>
      </c>
      <c r="B127" s="14" t="s">
        <v>99</v>
      </c>
      <c r="C127" s="14" t="s">
        <v>58</v>
      </c>
      <c r="D127" s="12" t="s">
        <v>106</v>
      </c>
      <c r="E127" s="14"/>
      <c r="F127" s="19">
        <f>SUM(F128)</f>
        <v>1280</v>
      </c>
      <c r="G127" s="19">
        <f>SUM(G128)</f>
        <v>1274.49728</v>
      </c>
      <c r="H127" s="29">
        <f t="shared" si="5"/>
        <v>0.9957010000000001</v>
      </c>
    </row>
    <row r="128" spans="1:8" ht="25.5">
      <c r="A128" s="15" t="s">
        <v>8</v>
      </c>
      <c r="B128" s="14" t="s">
        <v>99</v>
      </c>
      <c r="C128" s="14" t="s">
        <v>58</v>
      </c>
      <c r="D128" s="14" t="s">
        <v>106</v>
      </c>
      <c r="E128" s="12" t="s">
        <v>45</v>
      </c>
      <c r="F128" s="19">
        <v>1280</v>
      </c>
      <c r="G128" s="19">
        <v>1274.49728</v>
      </c>
      <c r="H128" s="29">
        <f t="shared" si="5"/>
        <v>0.9957010000000001</v>
      </c>
    </row>
    <row r="129" spans="1:8" ht="38.25">
      <c r="A129" s="15" t="s">
        <v>141</v>
      </c>
      <c r="B129" s="14" t="s">
        <v>99</v>
      </c>
      <c r="C129" s="14" t="s">
        <v>58</v>
      </c>
      <c r="D129" s="12" t="s">
        <v>107</v>
      </c>
      <c r="E129" s="14"/>
      <c r="F129" s="19">
        <f>SUM(F130)</f>
        <v>19570</v>
      </c>
      <c r="G129" s="19">
        <f>SUM(G130)</f>
        <v>14674.50442</v>
      </c>
      <c r="H129" s="29">
        <f t="shared" si="5"/>
        <v>0.7498469299948901</v>
      </c>
    </row>
    <row r="130" spans="1:8" ht="25.5">
      <c r="A130" s="15" t="s">
        <v>8</v>
      </c>
      <c r="B130" s="14" t="s">
        <v>99</v>
      </c>
      <c r="C130" s="14" t="s">
        <v>58</v>
      </c>
      <c r="D130" s="14" t="s">
        <v>107</v>
      </c>
      <c r="E130" s="12" t="s">
        <v>45</v>
      </c>
      <c r="F130" s="19">
        <v>19570</v>
      </c>
      <c r="G130" s="19">
        <v>14674.50442</v>
      </c>
      <c r="H130" s="29">
        <f t="shared" si="5"/>
        <v>0.7498469299948901</v>
      </c>
    </row>
    <row r="131" spans="1:8" ht="63.75">
      <c r="A131" s="20" t="s">
        <v>187</v>
      </c>
      <c r="B131" s="36" t="s">
        <v>99</v>
      </c>
      <c r="C131" s="36" t="s">
        <v>58</v>
      </c>
      <c r="D131" s="34" t="s">
        <v>154</v>
      </c>
      <c r="E131" s="32"/>
      <c r="F131" s="19">
        <f>SUM(F132)</f>
        <v>240</v>
      </c>
      <c r="G131" s="19">
        <f>SUM(G132)</f>
        <v>240</v>
      </c>
      <c r="H131" s="29">
        <f t="shared" si="5"/>
        <v>1</v>
      </c>
    </row>
    <row r="132" spans="1:8" ht="25.5">
      <c r="A132" s="35" t="s">
        <v>8</v>
      </c>
      <c r="B132" s="36" t="s">
        <v>99</v>
      </c>
      <c r="C132" s="36" t="s">
        <v>58</v>
      </c>
      <c r="D132" s="36" t="s">
        <v>154</v>
      </c>
      <c r="E132" s="34" t="s">
        <v>45</v>
      </c>
      <c r="F132" s="19">
        <v>240</v>
      </c>
      <c r="G132" s="19">
        <v>240</v>
      </c>
      <c r="H132" s="29">
        <f t="shared" si="5"/>
        <v>1</v>
      </c>
    </row>
    <row r="133" spans="1:8" ht="18" customHeight="1">
      <c r="A133" s="11" t="s">
        <v>36</v>
      </c>
      <c r="B133" s="12" t="s">
        <v>61</v>
      </c>
      <c r="C133" s="12"/>
      <c r="D133" s="12"/>
      <c r="E133" s="12"/>
      <c r="F133" s="18">
        <f>F134+F137+F147</f>
        <v>9290.58</v>
      </c>
      <c r="G133" s="18">
        <f>G134+G137+G147</f>
        <v>7178.397800000001</v>
      </c>
      <c r="H133" s="30">
        <f t="shared" si="5"/>
        <v>0.7726533542577536</v>
      </c>
    </row>
    <row r="134" spans="1:8" s="3" customFormat="1" ht="12.75">
      <c r="A134" s="13" t="s">
        <v>37</v>
      </c>
      <c r="B134" s="14" t="s">
        <v>61</v>
      </c>
      <c r="C134" s="12" t="s">
        <v>58</v>
      </c>
      <c r="D134" s="12"/>
      <c r="E134" s="12"/>
      <c r="F134" s="18">
        <f>SUM(F135)</f>
        <v>900</v>
      </c>
      <c r="G134" s="18">
        <f>SUM(G135)</f>
        <v>882.11023</v>
      </c>
      <c r="H134" s="30">
        <f t="shared" si="5"/>
        <v>0.9801224777777778</v>
      </c>
    </row>
    <row r="135" spans="1:8" s="2" customFormat="1" ht="25.5">
      <c r="A135" s="15" t="s">
        <v>38</v>
      </c>
      <c r="B135" s="14" t="s">
        <v>61</v>
      </c>
      <c r="C135" s="14" t="s">
        <v>58</v>
      </c>
      <c r="D135" s="12" t="s">
        <v>142</v>
      </c>
      <c r="E135" s="14"/>
      <c r="F135" s="19">
        <f>SUM(F136)</f>
        <v>900</v>
      </c>
      <c r="G135" s="19">
        <f>SUM(G136)</f>
        <v>882.11023</v>
      </c>
      <c r="H135" s="29">
        <f t="shared" si="5"/>
        <v>0.9801224777777778</v>
      </c>
    </row>
    <row r="136" spans="1:8" s="3" customFormat="1" ht="12.75">
      <c r="A136" s="15" t="s">
        <v>39</v>
      </c>
      <c r="B136" s="14" t="s">
        <v>61</v>
      </c>
      <c r="C136" s="14" t="s">
        <v>58</v>
      </c>
      <c r="D136" s="14" t="s">
        <v>142</v>
      </c>
      <c r="E136" s="12" t="s">
        <v>48</v>
      </c>
      <c r="F136" s="19">
        <v>900</v>
      </c>
      <c r="G136" s="19">
        <v>882.11023</v>
      </c>
      <c r="H136" s="29">
        <f t="shared" si="5"/>
        <v>0.9801224777777778</v>
      </c>
    </row>
    <row r="137" spans="1:8" s="1" customFormat="1" ht="12.75">
      <c r="A137" s="13" t="s">
        <v>40</v>
      </c>
      <c r="B137" s="14" t="s">
        <v>61</v>
      </c>
      <c r="C137" s="12" t="s">
        <v>60</v>
      </c>
      <c r="D137" s="12"/>
      <c r="E137" s="12"/>
      <c r="F137" s="18">
        <f>F138+F142+F144</f>
        <v>7167.33</v>
      </c>
      <c r="G137" s="18">
        <f>G138+G142+G144</f>
        <v>5236.78757</v>
      </c>
      <c r="H137" s="30">
        <f t="shared" si="5"/>
        <v>0.7306469173318377</v>
      </c>
    </row>
    <row r="138" spans="1:8" ht="66" customHeight="1">
      <c r="A138" s="15" t="s">
        <v>56</v>
      </c>
      <c r="B138" s="14" t="s">
        <v>61</v>
      </c>
      <c r="C138" s="14" t="s">
        <v>60</v>
      </c>
      <c r="D138" s="12" t="s">
        <v>73</v>
      </c>
      <c r="E138" s="14"/>
      <c r="F138" s="19">
        <f>SUM(F139)</f>
        <v>5240</v>
      </c>
      <c r="G138" s="19">
        <f>G139</f>
        <v>3366.66</v>
      </c>
      <c r="H138" s="29">
        <f t="shared" si="5"/>
        <v>0.6424923664122137</v>
      </c>
    </row>
    <row r="139" spans="1:8" ht="12.75">
      <c r="A139" s="15" t="s">
        <v>39</v>
      </c>
      <c r="B139" s="14" t="s">
        <v>61</v>
      </c>
      <c r="C139" s="14" t="s">
        <v>60</v>
      </c>
      <c r="D139" s="14" t="s">
        <v>73</v>
      </c>
      <c r="E139" s="12" t="s">
        <v>48</v>
      </c>
      <c r="F139" s="19">
        <v>5240</v>
      </c>
      <c r="G139" s="19">
        <v>3366.66</v>
      </c>
      <c r="H139" s="29">
        <f t="shared" si="5"/>
        <v>0.6424923664122137</v>
      </c>
    </row>
    <row r="140" spans="1:8" ht="12.75">
      <c r="A140" s="21" t="s">
        <v>139</v>
      </c>
      <c r="B140" s="22"/>
      <c r="C140" s="22"/>
      <c r="D140" s="22"/>
      <c r="E140" s="23"/>
      <c r="F140" s="24"/>
      <c r="G140" s="24"/>
      <c r="H140" s="29">
        <f t="shared" si="5"/>
      </c>
    </row>
    <row r="141" spans="1:8" ht="61.5" customHeight="1">
      <c r="A141" s="21" t="s">
        <v>170</v>
      </c>
      <c r="B141" s="22" t="s">
        <v>61</v>
      </c>
      <c r="C141" s="22" t="s">
        <v>60</v>
      </c>
      <c r="D141" s="22" t="s">
        <v>73</v>
      </c>
      <c r="E141" s="22" t="s">
        <v>48</v>
      </c>
      <c r="F141" s="24">
        <v>262</v>
      </c>
      <c r="G141" s="44">
        <v>168.387</v>
      </c>
      <c r="H141" s="29">
        <f t="shared" si="5"/>
        <v>0.6426984732824428</v>
      </c>
    </row>
    <row r="142" spans="1:8" ht="16.5" customHeight="1">
      <c r="A142" s="15" t="s">
        <v>41</v>
      </c>
      <c r="B142" s="14" t="s">
        <v>61</v>
      </c>
      <c r="C142" s="14" t="s">
        <v>60</v>
      </c>
      <c r="D142" s="12" t="s">
        <v>110</v>
      </c>
      <c r="E142" s="14"/>
      <c r="F142" s="19">
        <f>SUM(F143)</f>
        <v>727.33</v>
      </c>
      <c r="G142" s="19">
        <f>SUM(G143)</f>
        <v>670.12757</v>
      </c>
      <c r="H142" s="29">
        <f t="shared" si="5"/>
        <v>0.9213528522128882</v>
      </c>
    </row>
    <row r="143" spans="1:8" s="4" customFormat="1" ht="12.75">
      <c r="A143" s="15" t="s">
        <v>6</v>
      </c>
      <c r="B143" s="14" t="s">
        <v>61</v>
      </c>
      <c r="C143" s="14" t="s">
        <v>60</v>
      </c>
      <c r="D143" s="14" t="s">
        <v>110</v>
      </c>
      <c r="E143" s="12" t="s">
        <v>44</v>
      </c>
      <c r="F143" s="19">
        <v>727.33</v>
      </c>
      <c r="G143" s="19">
        <v>670.12757</v>
      </c>
      <c r="H143" s="29">
        <f t="shared" si="5"/>
        <v>0.9213528522128882</v>
      </c>
    </row>
    <row r="144" spans="1:8" s="4" customFormat="1" ht="51">
      <c r="A144" s="15" t="s">
        <v>55</v>
      </c>
      <c r="B144" s="14" t="s">
        <v>61</v>
      </c>
      <c r="C144" s="14" t="s">
        <v>60</v>
      </c>
      <c r="D144" s="12" t="s">
        <v>111</v>
      </c>
      <c r="E144" s="14"/>
      <c r="F144" s="19">
        <f>SUM(F146+F145)</f>
        <v>1200</v>
      </c>
      <c r="G144" s="19">
        <f>SUM(G146+G145)</f>
        <v>1200</v>
      </c>
      <c r="H144" s="29">
        <f aca="true" t="shared" si="6" ref="H144:H165">IF(OR(F144=0,G144=0),"",G144/F144)</f>
        <v>1</v>
      </c>
    </row>
    <row r="145" spans="1:8" s="4" customFormat="1" ht="25.5">
      <c r="A145" s="35" t="s">
        <v>8</v>
      </c>
      <c r="B145" s="36" t="s">
        <v>61</v>
      </c>
      <c r="C145" s="36" t="s">
        <v>60</v>
      </c>
      <c r="D145" s="36" t="s">
        <v>111</v>
      </c>
      <c r="E145" s="34" t="s">
        <v>45</v>
      </c>
      <c r="F145" s="19">
        <v>1083</v>
      </c>
      <c r="G145" s="19">
        <v>1083</v>
      </c>
      <c r="H145" s="29">
        <f t="shared" si="6"/>
        <v>1</v>
      </c>
    </row>
    <row r="146" spans="1:8" s="4" customFormat="1" ht="25.5">
      <c r="A146" s="35" t="s">
        <v>12</v>
      </c>
      <c r="B146" s="36" t="s">
        <v>61</v>
      </c>
      <c r="C146" s="36" t="s">
        <v>60</v>
      </c>
      <c r="D146" s="36" t="s">
        <v>111</v>
      </c>
      <c r="E146" s="34" t="s">
        <v>133</v>
      </c>
      <c r="F146" s="19">
        <v>117</v>
      </c>
      <c r="G146" s="19">
        <v>117</v>
      </c>
      <c r="H146" s="29">
        <f t="shared" si="6"/>
        <v>1</v>
      </c>
    </row>
    <row r="147" spans="1:8" s="4" customFormat="1" ht="25.5">
      <c r="A147" s="37" t="s">
        <v>150</v>
      </c>
      <c r="B147" s="36" t="s">
        <v>61</v>
      </c>
      <c r="C147" s="34" t="s">
        <v>151</v>
      </c>
      <c r="D147" s="36"/>
      <c r="E147" s="34"/>
      <c r="F147" s="46">
        <f>SUM(F148)</f>
        <v>1223.25</v>
      </c>
      <c r="G147" s="46">
        <f>SUM(G148)</f>
        <v>1059.5</v>
      </c>
      <c r="H147" s="30">
        <f t="shared" si="6"/>
        <v>0.8661352953198447</v>
      </c>
    </row>
    <row r="148" spans="1:8" s="4" customFormat="1" ht="15" customHeight="1">
      <c r="A148" s="35" t="s">
        <v>152</v>
      </c>
      <c r="B148" s="36" t="s">
        <v>61</v>
      </c>
      <c r="C148" s="36" t="s">
        <v>151</v>
      </c>
      <c r="D148" s="34" t="s">
        <v>110</v>
      </c>
      <c r="E148" s="34"/>
      <c r="F148" s="19">
        <f>SUM(F150+F149)</f>
        <v>1223.25</v>
      </c>
      <c r="G148" s="19">
        <f>SUM(G150+G149)</f>
        <v>1059.5</v>
      </c>
      <c r="H148" s="29">
        <f t="shared" si="6"/>
        <v>0.8661352953198447</v>
      </c>
    </row>
    <row r="149" spans="1:12" s="4" customFormat="1" ht="25.5">
      <c r="A149" s="35" t="s">
        <v>8</v>
      </c>
      <c r="B149" s="36" t="s">
        <v>61</v>
      </c>
      <c r="C149" s="36" t="s">
        <v>151</v>
      </c>
      <c r="D149" s="36" t="s">
        <v>110</v>
      </c>
      <c r="E149" s="34" t="s">
        <v>45</v>
      </c>
      <c r="F149" s="19">
        <v>342</v>
      </c>
      <c r="G149" s="19">
        <v>342</v>
      </c>
      <c r="H149" s="29">
        <f t="shared" si="6"/>
        <v>1</v>
      </c>
      <c r="I149" s="33"/>
      <c r="J149" s="33"/>
      <c r="K149" s="33"/>
      <c r="L149" s="33"/>
    </row>
    <row r="150" spans="1:12" s="4" customFormat="1" ht="25.5">
      <c r="A150" s="35" t="s">
        <v>2</v>
      </c>
      <c r="B150" s="36" t="s">
        <v>61</v>
      </c>
      <c r="C150" s="36" t="s">
        <v>151</v>
      </c>
      <c r="D150" s="36" t="s">
        <v>110</v>
      </c>
      <c r="E150" s="34" t="s">
        <v>133</v>
      </c>
      <c r="F150" s="19">
        <v>881.25</v>
      </c>
      <c r="G150" s="19">
        <v>717.5</v>
      </c>
      <c r="H150" s="29">
        <f t="shared" si="6"/>
        <v>0.8141843971631205</v>
      </c>
      <c r="I150" s="33"/>
      <c r="J150" s="33"/>
      <c r="K150" s="33"/>
      <c r="L150" s="33"/>
    </row>
    <row r="151" spans="1:8" ht="17.25" customHeight="1">
      <c r="A151" s="11" t="s">
        <v>50</v>
      </c>
      <c r="B151" s="12" t="s">
        <v>88</v>
      </c>
      <c r="C151" s="12"/>
      <c r="D151" s="12"/>
      <c r="E151" s="12"/>
      <c r="F151" s="18">
        <f>F158+F152+F162</f>
        <v>34017.933000000005</v>
      </c>
      <c r="G151" s="18">
        <f>G158+G152+G162</f>
        <v>32375.864159999997</v>
      </c>
      <c r="H151" s="30">
        <f t="shared" si="6"/>
        <v>0.9517293175925766</v>
      </c>
    </row>
    <row r="152" spans="1:8" s="2" customFormat="1" ht="12.75">
      <c r="A152" s="13" t="s">
        <v>51</v>
      </c>
      <c r="B152" s="14" t="s">
        <v>88</v>
      </c>
      <c r="C152" s="12" t="s">
        <v>58</v>
      </c>
      <c r="D152" s="12"/>
      <c r="E152" s="12"/>
      <c r="F152" s="18">
        <f>F153+F155</f>
        <v>19675.088000000003</v>
      </c>
      <c r="G152" s="18">
        <f>G153+G155</f>
        <v>19363.43036</v>
      </c>
      <c r="H152" s="30">
        <f t="shared" si="6"/>
        <v>0.9841597841900375</v>
      </c>
    </row>
    <row r="153" spans="1:8" ht="25.5">
      <c r="A153" s="15" t="s">
        <v>112</v>
      </c>
      <c r="B153" s="14" t="s">
        <v>88</v>
      </c>
      <c r="C153" s="14" t="s">
        <v>58</v>
      </c>
      <c r="D153" s="12" t="s">
        <v>113</v>
      </c>
      <c r="E153" s="14"/>
      <c r="F153" s="19">
        <f>SUM(F154)</f>
        <v>17106.758</v>
      </c>
      <c r="G153" s="19">
        <f>SUM(G154)</f>
        <v>16800.25234</v>
      </c>
      <c r="H153" s="29">
        <f t="shared" si="6"/>
        <v>0.9820827733694484</v>
      </c>
    </row>
    <row r="154" spans="1:8" ht="25.5">
      <c r="A154" s="15" t="s">
        <v>8</v>
      </c>
      <c r="B154" s="14" t="s">
        <v>88</v>
      </c>
      <c r="C154" s="14" t="s">
        <v>58</v>
      </c>
      <c r="D154" s="14" t="s">
        <v>113</v>
      </c>
      <c r="E154" s="12" t="s">
        <v>45</v>
      </c>
      <c r="F154" s="19">
        <v>17106.758</v>
      </c>
      <c r="G154" s="19">
        <v>16800.25234</v>
      </c>
      <c r="H154" s="29">
        <f t="shared" si="6"/>
        <v>0.9820827733694484</v>
      </c>
    </row>
    <row r="155" spans="1:8" ht="51">
      <c r="A155" s="15" t="s">
        <v>183</v>
      </c>
      <c r="B155" s="36" t="s">
        <v>88</v>
      </c>
      <c r="C155" s="36" t="s">
        <v>58</v>
      </c>
      <c r="D155" s="34" t="s">
        <v>153</v>
      </c>
      <c r="E155" s="32"/>
      <c r="F155" s="19">
        <f>SUM(F156:F157)</f>
        <v>2568.33</v>
      </c>
      <c r="G155" s="19">
        <f>SUM(G156:G157)</f>
        <v>2563.17802</v>
      </c>
      <c r="H155" s="29">
        <f t="shared" si="6"/>
        <v>0.9979940350344387</v>
      </c>
    </row>
    <row r="156" spans="1:8" ht="12.75">
      <c r="A156" s="35" t="s">
        <v>16</v>
      </c>
      <c r="B156" s="36" t="s">
        <v>88</v>
      </c>
      <c r="C156" s="36" t="s">
        <v>58</v>
      </c>
      <c r="D156" s="36" t="s">
        <v>153</v>
      </c>
      <c r="E156" s="34" t="s">
        <v>47</v>
      </c>
      <c r="F156" s="19">
        <v>2370</v>
      </c>
      <c r="G156" s="19">
        <v>2364.84802</v>
      </c>
      <c r="H156" s="29">
        <f t="shared" si="6"/>
        <v>0.9978261687763713</v>
      </c>
    </row>
    <row r="157" spans="1:8" ht="25.5">
      <c r="A157" s="35" t="s">
        <v>2</v>
      </c>
      <c r="B157" s="36" t="s">
        <v>88</v>
      </c>
      <c r="C157" s="36" t="s">
        <v>58</v>
      </c>
      <c r="D157" s="36" t="s">
        <v>153</v>
      </c>
      <c r="E157" s="34" t="s">
        <v>133</v>
      </c>
      <c r="F157" s="19">
        <v>198.33</v>
      </c>
      <c r="G157" s="19">
        <v>198.33</v>
      </c>
      <c r="H157" s="29">
        <f t="shared" si="6"/>
        <v>1</v>
      </c>
    </row>
    <row r="158" spans="1:8" ht="12.75">
      <c r="A158" s="13" t="s">
        <v>49</v>
      </c>
      <c r="B158" s="14" t="s">
        <v>88</v>
      </c>
      <c r="C158" s="12" t="s">
        <v>59</v>
      </c>
      <c r="D158" s="12"/>
      <c r="E158" s="12"/>
      <c r="F158" s="18">
        <f>SUM(F159)</f>
        <v>809.95</v>
      </c>
      <c r="G158" s="18">
        <f>SUM(G159)</f>
        <v>671.9333499999999</v>
      </c>
      <c r="H158" s="30">
        <f t="shared" si="6"/>
        <v>0.8295985554663866</v>
      </c>
    </row>
    <row r="159" spans="1:8" ht="25.5">
      <c r="A159" s="15" t="s">
        <v>33</v>
      </c>
      <c r="B159" s="14" t="s">
        <v>88</v>
      </c>
      <c r="C159" s="14" t="s">
        <v>59</v>
      </c>
      <c r="D159" s="12" t="s">
        <v>114</v>
      </c>
      <c r="E159" s="14"/>
      <c r="F159" s="19">
        <f>SUM(F161+F160)</f>
        <v>809.95</v>
      </c>
      <c r="G159" s="19">
        <f>SUM(G161+G160)</f>
        <v>671.9333499999999</v>
      </c>
      <c r="H159" s="29">
        <f t="shared" si="6"/>
        <v>0.8295985554663866</v>
      </c>
    </row>
    <row r="160" spans="1:8" ht="25.5">
      <c r="A160" s="15" t="s">
        <v>175</v>
      </c>
      <c r="B160" s="14" t="s">
        <v>88</v>
      </c>
      <c r="C160" s="14" t="s">
        <v>59</v>
      </c>
      <c r="D160" s="14" t="s">
        <v>114</v>
      </c>
      <c r="E160" s="34" t="s">
        <v>155</v>
      </c>
      <c r="F160" s="19">
        <v>610.45</v>
      </c>
      <c r="G160" s="19">
        <v>586.13335</v>
      </c>
      <c r="H160" s="29">
        <f t="shared" si="6"/>
        <v>0.9601660250634776</v>
      </c>
    </row>
    <row r="161" spans="1:8" ht="25.5">
      <c r="A161" s="15" t="s">
        <v>34</v>
      </c>
      <c r="B161" s="14" t="s">
        <v>88</v>
      </c>
      <c r="C161" s="14" t="s">
        <v>59</v>
      </c>
      <c r="D161" s="14" t="s">
        <v>114</v>
      </c>
      <c r="E161" s="12" t="s">
        <v>133</v>
      </c>
      <c r="F161" s="19">
        <v>199.5</v>
      </c>
      <c r="G161" s="19">
        <v>85.8</v>
      </c>
      <c r="H161" s="29">
        <f t="shared" si="6"/>
        <v>0.4300751879699248</v>
      </c>
    </row>
    <row r="162" spans="1:8" ht="12.75">
      <c r="A162" s="13" t="s">
        <v>127</v>
      </c>
      <c r="B162" s="14" t="s">
        <v>88</v>
      </c>
      <c r="C162" s="12" t="s">
        <v>60</v>
      </c>
      <c r="D162" s="14"/>
      <c r="E162" s="12"/>
      <c r="F162" s="46">
        <f>SUM(F163)</f>
        <v>13532.895</v>
      </c>
      <c r="G162" s="46">
        <f>SUM(G163)</f>
        <v>12340.50045</v>
      </c>
      <c r="H162" s="30">
        <f t="shared" si="6"/>
        <v>0.9118891744892722</v>
      </c>
    </row>
    <row r="163" spans="1:8" ht="25.5">
      <c r="A163" s="15" t="s">
        <v>112</v>
      </c>
      <c r="B163" s="14" t="s">
        <v>88</v>
      </c>
      <c r="C163" s="14" t="s">
        <v>60</v>
      </c>
      <c r="D163" s="12" t="s">
        <v>113</v>
      </c>
      <c r="E163" s="12"/>
      <c r="F163" s="19">
        <f>SUM(F164)</f>
        <v>13532.895</v>
      </c>
      <c r="G163" s="19">
        <f>SUM(G164)</f>
        <v>12340.50045</v>
      </c>
      <c r="H163" s="29">
        <f t="shared" si="6"/>
        <v>0.9118891744892722</v>
      </c>
    </row>
    <row r="164" spans="1:8" ht="25.5">
      <c r="A164" s="15" t="s">
        <v>8</v>
      </c>
      <c r="B164" s="14" t="s">
        <v>88</v>
      </c>
      <c r="C164" s="14" t="s">
        <v>60</v>
      </c>
      <c r="D164" s="14" t="s">
        <v>113</v>
      </c>
      <c r="E164" s="12" t="s">
        <v>45</v>
      </c>
      <c r="F164" s="19">
        <v>13532.895</v>
      </c>
      <c r="G164" s="19">
        <v>12340.50045</v>
      </c>
      <c r="H164" s="29">
        <f t="shared" si="6"/>
        <v>0.9118891744892722</v>
      </c>
    </row>
    <row r="165" spans="1:8" ht="25.5" customHeight="1">
      <c r="A165" s="11" t="s">
        <v>43</v>
      </c>
      <c r="B165" s="12" t="s">
        <v>62</v>
      </c>
      <c r="C165" s="12"/>
      <c r="D165" s="12"/>
      <c r="E165" s="12"/>
      <c r="F165" s="18">
        <f>F166+F169</f>
        <v>401.4</v>
      </c>
      <c r="G165" s="18">
        <f>G166+G169</f>
        <v>307.53</v>
      </c>
      <c r="H165" s="30">
        <f t="shared" si="6"/>
        <v>0.7661434977578475</v>
      </c>
    </row>
    <row r="166" spans="1:8" ht="12.75">
      <c r="A166" s="13" t="s">
        <v>31</v>
      </c>
      <c r="B166" s="14" t="s">
        <v>62</v>
      </c>
      <c r="C166" s="12" t="s">
        <v>58</v>
      </c>
      <c r="D166" s="12"/>
      <c r="E166" s="12"/>
      <c r="F166" s="18">
        <f>F167</f>
        <v>1.4</v>
      </c>
      <c r="G166" s="18">
        <v>0</v>
      </c>
      <c r="H166" s="30">
        <v>0</v>
      </c>
    </row>
    <row r="167" spans="1:8" ht="25.5">
      <c r="A167" s="15" t="s">
        <v>173</v>
      </c>
      <c r="B167" s="14" t="s">
        <v>62</v>
      </c>
      <c r="C167" s="14" t="s">
        <v>58</v>
      </c>
      <c r="D167" s="12" t="s">
        <v>74</v>
      </c>
      <c r="E167" s="14"/>
      <c r="F167" s="19">
        <f>SUM(F168)</f>
        <v>1.4</v>
      </c>
      <c r="G167" s="19">
        <v>0</v>
      </c>
      <c r="H167" s="29">
        <v>0</v>
      </c>
    </row>
    <row r="168" spans="1:8" s="2" customFormat="1" ht="12.75">
      <c r="A168" s="15" t="s">
        <v>13</v>
      </c>
      <c r="B168" s="14" t="s">
        <v>62</v>
      </c>
      <c r="C168" s="14" t="s">
        <v>58</v>
      </c>
      <c r="D168" s="14" t="s">
        <v>74</v>
      </c>
      <c r="E168" s="12" t="s">
        <v>46</v>
      </c>
      <c r="F168" s="19">
        <v>1.4</v>
      </c>
      <c r="G168" s="19">
        <v>0</v>
      </c>
      <c r="H168" s="29">
        <v>0</v>
      </c>
    </row>
    <row r="169" spans="1:8" ht="16.5" customHeight="1">
      <c r="A169" s="13" t="s">
        <v>32</v>
      </c>
      <c r="B169" s="14" t="s">
        <v>62</v>
      </c>
      <c r="C169" s="12" t="s">
        <v>59</v>
      </c>
      <c r="D169" s="12"/>
      <c r="E169" s="12"/>
      <c r="F169" s="18">
        <f>F170</f>
        <v>400</v>
      </c>
      <c r="G169" s="18">
        <f>G170</f>
        <v>307.53</v>
      </c>
      <c r="H169" s="30">
        <f aca="true" t="shared" si="7" ref="H169:H176">IF(OR(F169=0,G169=0),"",G169/F169)</f>
        <v>0.768825</v>
      </c>
    </row>
    <row r="170" spans="1:8" ht="39.75" customHeight="1">
      <c r="A170" s="15" t="s">
        <v>171</v>
      </c>
      <c r="B170" s="14" t="s">
        <v>62</v>
      </c>
      <c r="C170" s="14" t="s">
        <v>59</v>
      </c>
      <c r="D170" s="12" t="s">
        <v>75</v>
      </c>
      <c r="E170" s="14"/>
      <c r="F170" s="19">
        <f>F171</f>
        <v>400</v>
      </c>
      <c r="G170" s="19">
        <f>G171</f>
        <v>307.53</v>
      </c>
      <c r="H170" s="29">
        <f t="shared" si="7"/>
        <v>0.768825</v>
      </c>
    </row>
    <row r="171" spans="1:8" ht="12.75" customHeight="1">
      <c r="A171" s="15" t="s">
        <v>13</v>
      </c>
      <c r="B171" s="14" t="s">
        <v>62</v>
      </c>
      <c r="C171" s="14" t="s">
        <v>59</v>
      </c>
      <c r="D171" s="14" t="s">
        <v>172</v>
      </c>
      <c r="E171" s="12" t="s">
        <v>46</v>
      </c>
      <c r="F171" s="19">
        <v>400</v>
      </c>
      <c r="G171" s="19">
        <v>307.53</v>
      </c>
      <c r="H171" s="29">
        <f t="shared" si="7"/>
        <v>0.768825</v>
      </c>
    </row>
    <row r="172" spans="1:8" ht="40.5" customHeight="1">
      <c r="A172" s="11" t="s">
        <v>136</v>
      </c>
      <c r="B172" s="12" t="s">
        <v>89</v>
      </c>
      <c r="C172" s="14"/>
      <c r="D172" s="14"/>
      <c r="E172" s="12"/>
      <c r="F172" s="18">
        <f>SUM(F173)</f>
        <v>238.67</v>
      </c>
      <c r="G172" s="18">
        <f aca="true" t="shared" si="8" ref="F172:G174">SUM(G173)</f>
        <v>113.58316</v>
      </c>
      <c r="H172" s="30">
        <f t="shared" si="7"/>
        <v>0.47590044831776096</v>
      </c>
    </row>
    <row r="173" spans="1:8" ht="30.75" customHeight="1">
      <c r="A173" s="13" t="s">
        <v>181</v>
      </c>
      <c r="B173" s="14" t="s">
        <v>89</v>
      </c>
      <c r="C173" s="12" t="s">
        <v>58</v>
      </c>
      <c r="D173" s="14"/>
      <c r="E173" s="12"/>
      <c r="F173" s="18">
        <f t="shared" si="8"/>
        <v>238.67</v>
      </c>
      <c r="G173" s="18">
        <f t="shared" si="8"/>
        <v>113.58316</v>
      </c>
      <c r="H173" s="30">
        <f t="shared" si="7"/>
        <v>0.47590044831776096</v>
      </c>
    </row>
    <row r="174" spans="1:8" ht="25.5">
      <c r="A174" s="15" t="s">
        <v>137</v>
      </c>
      <c r="B174" s="14" t="s">
        <v>89</v>
      </c>
      <c r="C174" s="14" t="s">
        <v>58</v>
      </c>
      <c r="D174" s="12" t="s">
        <v>138</v>
      </c>
      <c r="E174" s="12"/>
      <c r="F174" s="19">
        <f t="shared" si="8"/>
        <v>238.67</v>
      </c>
      <c r="G174" s="19">
        <f t="shared" si="8"/>
        <v>113.58316</v>
      </c>
      <c r="H174" s="29">
        <f t="shared" si="7"/>
        <v>0.47590044831776096</v>
      </c>
    </row>
    <row r="175" spans="1:8" ht="25.5">
      <c r="A175" s="15" t="s">
        <v>34</v>
      </c>
      <c r="B175" s="14" t="s">
        <v>89</v>
      </c>
      <c r="C175" s="14" t="s">
        <v>58</v>
      </c>
      <c r="D175" s="14" t="s">
        <v>138</v>
      </c>
      <c r="E175" s="12" t="s">
        <v>133</v>
      </c>
      <c r="F175" s="19">
        <v>238.67</v>
      </c>
      <c r="G175" s="19">
        <v>113.58316</v>
      </c>
      <c r="H175" s="29">
        <f t="shared" si="7"/>
        <v>0.47590044831776096</v>
      </c>
    </row>
    <row r="176" spans="1:8" ht="15" customHeight="1">
      <c r="A176" s="25" t="s">
        <v>42</v>
      </c>
      <c r="B176" s="26"/>
      <c r="C176" s="26"/>
      <c r="D176" s="26"/>
      <c r="E176" s="26"/>
      <c r="F176" s="27">
        <f>F11+F37+F45+F55+F97+F113+F133+F151+F165+F172</f>
        <v>259531.50559999997</v>
      </c>
      <c r="G176" s="27">
        <f>G11+G37+G45+G55+G97+G113+G133+G151+G165+G172</f>
        <v>234715.51539000002</v>
      </c>
      <c r="H176" s="30">
        <f t="shared" si="7"/>
        <v>0.904381588845528</v>
      </c>
    </row>
    <row r="177" spans="6:7" ht="12.75">
      <c r="F177" s="38"/>
      <c r="G177" s="38"/>
    </row>
  </sheetData>
  <sheetProtection/>
  <mergeCells count="5">
    <mergeCell ref="G1:H1"/>
    <mergeCell ref="F2:H2"/>
    <mergeCell ref="A6:H6"/>
    <mergeCell ref="G4:H4"/>
    <mergeCell ref="F3:H3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2012-05-31T11:09:17Z</cp:lastPrinted>
  <dcterms:created xsi:type="dcterms:W3CDTF">1996-10-08T23:32:33Z</dcterms:created>
  <dcterms:modified xsi:type="dcterms:W3CDTF">2012-06-09T08:17:27Z</dcterms:modified>
  <cp:category/>
  <cp:version/>
  <cp:contentType/>
  <cp:contentStatus/>
</cp:coreProperties>
</file>